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99.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Cartografia\Projetos em Andamento\FUNASA\4. PESCARIA_BRAVA\PRODUTOS_D_E_F_H_PLANO\PLANO\VERSAO FINAL\ANEXO_II_SISTEMA_INFORMACOES\"/>
    </mc:Choice>
  </mc:AlternateContent>
  <bookViews>
    <workbookView xWindow="480" yWindow="750" windowWidth="19440" windowHeight="9330" tabRatio="769" firstSheet="2" activeTab="5"/>
  </bookViews>
  <sheets>
    <sheet name="Menu" sheetId="1" r:id="rId1"/>
    <sheet name="Indicadores - Resíduos" sheetId="3" r:id="rId2"/>
    <sheet name="Base de Dados - Resíduos" sheetId="2" r:id="rId3"/>
    <sheet name="Dados dos gráficos - Resíduo" sheetId="5" state="hidden" r:id="rId4"/>
    <sheet name="Gráficos - Resíduos" sheetId="4" r:id="rId5"/>
    <sheet name="Indicadores - Água e esgoto" sheetId="8" r:id="rId6"/>
    <sheet name="Base de Dados - Água e esgoto" sheetId="7" r:id="rId7"/>
    <sheet name="Gráficos - Água e esgoto" sheetId="10" r:id="rId8"/>
    <sheet name="Indicadores - Drenagem" sheetId="12" r:id="rId9"/>
    <sheet name="Base de Dados - Drenagem" sheetId="11" r:id="rId10"/>
    <sheet name="Gráficos - Drenagem" sheetId="13" r:id="rId11"/>
    <sheet name="Indicadores - Social" sheetId="15" r:id="rId12"/>
    <sheet name="Base de Dados - Social" sheetId="14" r:id="rId13"/>
    <sheet name="Gráficos - Social" sheetId="16" r:id="rId14"/>
  </sheets>
  <calcPr calcId="152511"/>
</workbook>
</file>

<file path=xl/calcChain.xml><?xml version="1.0" encoding="utf-8"?>
<calcChain xmlns="http://schemas.openxmlformats.org/spreadsheetml/2006/main">
  <c r="F71" i="8" l="1"/>
  <c r="G71" i="8"/>
  <c r="H71" i="8"/>
  <c r="I71" i="8"/>
  <c r="J71" i="8"/>
  <c r="K71" i="8"/>
  <c r="L71" i="8"/>
  <c r="M71" i="8"/>
  <c r="N71" i="8"/>
  <c r="O71" i="8"/>
  <c r="P71" i="8"/>
  <c r="Q71" i="8"/>
  <c r="R71" i="8"/>
  <c r="S71" i="8"/>
  <c r="T71" i="8"/>
  <c r="U71" i="8"/>
  <c r="V71" i="8"/>
  <c r="W71" i="8"/>
  <c r="X71" i="8"/>
  <c r="Y71" i="8"/>
  <c r="F72" i="8"/>
  <c r="G72" i="8"/>
  <c r="H72" i="8"/>
  <c r="I72" i="8"/>
  <c r="J72" i="8"/>
  <c r="K72" i="8"/>
  <c r="L72" i="8"/>
  <c r="M72" i="8"/>
  <c r="N72" i="8"/>
  <c r="O72" i="8"/>
  <c r="P72" i="8"/>
  <c r="Q72" i="8"/>
  <c r="R72" i="8"/>
  <c r="S72" i="8"/>
  <c r="T72" i="8"/>
  <c r="U72" i="8"/>
  <c r="V72" i="8"/>
  <c r="W72" i="8"/>
  <c r="X72" i="8"/>
  <c r="Y72" i="8"/>
  <c r="F73" i="8"/>
  <c r="G73" i="8"/>
  <c r="H73" i="8"/>
  <c r="I73" i="8"/>
  <c r="J73" i="8"/>
  <c r="K73" i="8"/>
  <c r="L73" i="8"/>
  <c r="M73" i="8"/>
  <c r="N73" i="8"/>
  <c r="O73" i="8"/>
  <c r="P73" i="8"/>
  <c r="Q73" i="8"/>
  <c r="R73" i="8"/>
  <c r="S73" i="8"/>
  <c r="T73" i="8"/>
  <c r="U73" i="8"/>
  <c r="V73" i="8"/>
  <c r="W73" i="8"/>
  <c r="X73" i="8"/>
  <c r="Y73" i="8"/>
  <c r="F74" i="8"/>
  <c r="G74" i="8"/>
  <c r="H74" i="8"/>
  <c r="I74" i="8"/>
  <c r="J74" i="8"/>
  <c r="K74" i="8"/>
  <c r="L74" i="8"/>
  <c r="M74" i="8"/>
  <c r="N74" i="8"/>
  <c r="O74" i="8"/>
  <c r="P74" i="8"/>
  <c r="Q74" i="8"/>
  <c r="R74" i="8"/>
  <c r="S74" i="8"/>
  <c r="T74" i="8"/>
  <c r="U74" i="8"/>
  <c r="V74" i="8"/>
  <c r="W74" i="8"/>
  <c r="X74" i="8"/>
  <c r="Y74" i="8"/>
  <c r="F75" i="8"/>
  <c r="G75" i="8"/>
  <c r="H75" i="8"/>
  <c r="I75" i="8"/>
  <c r="J75" i="8"/>
  <c r="K75" i="8"/>
  <c r="L75" i="8"/>
  <c r="M75" i="8"/>
  <c r="N75" i="8"/>
  <c r="O75" i="8"/>
  <c r="P75" i="8"/>
  <c r="Q75" i="8"/>
  <c r="R75" i="8"/>
  <c r="S75" i="8"/>
  <c r="T75" i="8"/>
  <c r="U75" i="8"/>
  <c r="V75" i="8"/>
  <c r="W75" i="8"/>
  <c r="X75" i="8"/>
  <c r="Y75" i="8"/>
  <c r="F76" i="8"/>
  <c r="G76" i="8"/>
  <c r="H76" i="8"/>
  <c r="I76" i="8"/>
  <c r="J76" i="8"/>
  <c r="K76" i="8"/>
  <c r="L76" i="8"/>
  <c r="M76" i="8"/>
  <c r="N76" i="8"/>
  <c r="O76" i="8"/>
  <c r="P76" i="8"/>
  <c r="Q76" i="8"/>
  <c r="R76" i="8"/>
  <c r="S76" i="8"/>
  <c r="T76" i="8"/>
  <c r="U76" i="8"/>
  <c r="V76" i="8"/>
  <c r="W76" i="8"/>
  <c r="X76" i="8"/>
  <c r="Y76" i="8"/>
  <c r="F77" i="8"/>
  <c r="G77" i="8"/>
  <c r="H77" i="8"/>
  <c r="I77" i="8"/>
  <c r="J77" i="8"/>
  <c r="K77" i="8"/>
  <c r="L77" i="8"/>
  <c r="M77" i="8"/>
  <c r="N77" i="8"/>
  <c r="O77" i="8"/>
  <c r="P77" i="8"/>
  <c r="Q77" i="8"/>
  <c r="R77" i="8"/>
  <c r="S77" i="8"/>
  <c r="T77" i="8"/>
  <c r="U77" i="8"/>
  <c r="V77" i="8"/>
  <c r="W77" i="8"/>
  <c r="X77" i="8"/>
  <c r="Y77" i="8"/>
  <c r="E72" i="8"/>
  <c r="E73" i="8"/>
  <c r="E74" i="8"/>
  <c r="E75" i="8"/>
  <c r="E76" i="8"/>
  <c r="E77" i="8"/>
  <c r="E71" i="8"/>
  <c r="CA22" i="3" l="1"/>
  <c r="BZ22" i="3"/>
  <c r="BY22" i="3"/>
  <c r="BX22" i="3"/>
  <c r="BW22" i="3"/>
  <c r="BV22" i="3"/>
  <c r="BU22" i="3"/>
  <c r="BT22" i="3"/>
  <c r="BS22" i="3"/>
  <c r="BR22" i="3"/>
  <c r="BQ22" i="3"/>
  <c r="BP22" i="3"/>
  <c r="BM22" i="3"/>
  <c r="BL22" i="3"/>
  <c r="BK22" i="3"/>
  <c r="BJ22" i="3"/>
  <c r="BI22" i="3"/>
  <c r="BH22" i="3"/>
  <c r="BG22" i="3"/>
  <c r="BF22" i="3"/>
  <c r="BE22" i="3"/>
  <c r="BD22" i="3"/>
  <c r="BC22" i="3"/>
  <c r="BB22" i="3"/>
  <c r="BA22" i="3"/>
  <c r="AX22" i="3"/>
  <c r="AW22" i="3"/>
  <c r="AV22" i="3"/>
  <c r="AU22" i="3"/>
  <c r="AT22" i="3"/>
  <c r="AS22" i="3"/>
  <c r="AR22" i="3"/>
  <c r="AQ22" i="3"/>
  <c r="AP22" i="3"/>
  <c r="AO22" i="3"/>
  <c r="AN22" i="3"/>
  <c r="AM22" i="3"/>
  <c r="AL22" i="3"/>
  <c r="AH22" i="3"/>
  <c r="AG22" i="3"/>
  <c r="AF22" i="3"/>
  <c r="AE22" i="3"/>
  <c r="AD22" i="3"/>
  <c r="AC22" i="3"/>
  <c r="AB22" i="3"/>
  <c r="AA22" i="3"/>
  <c r="Z22" i="3"/>
  <c r="Y22" i="3"/>
  <c r="X22" i="3"/>
  <c r="W22" i="3"/>
  <c r="T22" i="3"/>
  <c r="S22" i="3"/>
  <c r="R22" i="3"/>
  <c r="Q22" i="3"/>
  <c r="P22" i="3"/>
  <c r="O22" i="3"/>
  <c r="N22" i="3"/>
  <c r="M22" i="3"/>
  <c r="L22" i="3"/>
  <c r="K22" i="3"/>
  <c r="J22" i="3"/>
  <c r="I22" i="3"/>
  <c r="H22" i="3"/>
  <c r="BO10" i="3" l="1"/>
  <c r="BN10" i="3"/>
  <c r="AZ10" i="3"/>
  <c r="AY10" i="3"/>
  <c r="AK10" i="3"/>
  <c r="AJ10" i="3"/>
  <c r="V10" i="3"/>
  <c r="U10" i="3"/>
  <c r="G10" i="3"/>
  <c r="F10" i="3"/>
  <c r="BM40" i="3" l="1"/>
  <c r="AX40" i="3"/>
  <c r="AI40" i="3"/>
  <c r="T40" i="3"/>
  <c r="E40" i="3"/>
  <c r="BM35" i="3"/>
  <c r="AX35" i="3"/>
  <c r="AI35" i="3"/>
  <c r="T35" i="3"/>
  <c r="E35" i="3"/>
  <c r="BM23" i="3"/>
  <c r="AX23" i="3"/>
  <c r="AI23" i="3"/>
  <c r="T23" i="3"/>
  <c r="E23" i="3"/>
  <c r="AI22" i="3"/>
  <c r="E22" i="3"/>
  <c r="G14" i="2" l="1"/>
  <c r="G10" i="2"/>
  <c r="G18" i="14" l="1"/>
  <c r="F44" i="8" l="1"/>
  <c r="G44" i="8"/>
  <c r="H44" i="8"/>
  <c r="I44" i="8"/>
  <c r="J44" i="8"/>
  <c r="K44" i="8"/>
  <c r="L44" i="8"/>
  <c r="M44" i="8"/>
  <c r="N44" i="8"/>
  <c r="O44" i="8"/>
  <c r="P44" i="8"/>
  <c r="Q44" i="8"/>
  <c r="R44" i="8"/>
  <c r="S44" i="8"/>
  <c r="T44" i="8"/>
  <c r="U44" i="8"/>
  <c r="V44" i="8"/>
  <c r="W44" i="8"/>
  <c r="X44" i="8"/>
  <c r="Y44" i="8"/>
  <c r="E44" i="8"/>
  <c r="F43" i="8"/>
  <c r="G43" i="8"/>
  <c r="H43" i="8"/>
  <c r="I43" i="8"/>
  <c r="J43" i="8"/>
  <c r="K43" i="8"/>
  <c r="L43" i="8"/>
  <c r="M43" i="8"/>
  <c r="N43" i="8"/>
  <c r="O43" i="8"/>
  <c r="P43" i="8"/>
  <c r="Q43" i="8"/>
  <c r="R43" i="8"/>
  <c r="S43" i="8"/>
  <c r="T43" i="8"/>
  <c r="U43" i="8"/>
  <c r="V43" i="8"/>
  <c r="W43" i="8"/>
  <c r="X43" i="8"/>
  <c r="Y43" i="8"/>
  <c r="E43" i="8"/>
  <c r="F30" i="8"/>
  <c r="G30" i="8"/>
  <c r="H30" i="8"/>
  <c r="I30" i="8"/>
  <c r="J30" i="8"/>
  <c r="K30" i="8"/>
  <c r="L30" i="8"/>
  <c r="M30" i="8"/>
  <c r="N30" i="8"/>
  <c r="O30" i="8"/>
  <c r="P30" i="8"/>
  <c r="Q30" i="8"/>
  <c r="R30" i="8"/>
  <c r="S30" i="8"/>
  <c r="T30" i="8"/>
  <c r="U30" i="8"/>
  <c r="V30" i="8"/>
  <c r="W30" i="8"/>
  <c r="X30" i="8"/>
  <c r="Y30" i="8"/>
  <c r="E30" i="8"/>
  <c r="F23" i="8"/>
  <c r="G23" i="8"/>
  <c r="H23" i="8"/>
  <c r="I23" i="8"/>
  <c r="J23" i="8"/>
  <c r="K23" i="8"/>
  <c r="L23" i="8"/>
  <c r="M23" i="8"/>
  <c r="N23" i="8"/>
  <c r="O23" i="8"/>
  <c r="P23" i="8"/>
  <c r="Q23" i="8"/>
  <c r="R23" i="8"/>
  <c r="S23" i="8"/>
  <c r="T23" i="8"/>
  <c r="U23" i="8"/>
  <c r="V23" i="8"/>
  <c r="W23" i="8"/>
  <c r="X23" i="8"/>
  <c r="Y23" i="8"/>
  <c r="E23" i="8"/>
  <c r="F22" i="8"/>
  <c r="G22" i="8"/>
  <c r="H22" i="8"/>
  <c r="I22" i="8"/>
  <c r="J22" i="8"/>
  <c r="K22" i="8"/>
  <c r="L22" i="8"/>
  <c r="M22" i="8"/>
  <c r="N22" i="8"/>
  <c r="O22" i="8"/>
  <c r="P22" i="8"/>
  <c r="Q22" i="8"/>
  <c r="R22" i="8"/>
  <c r="S22" i="8"/>
  <c r="T22" i="8"/>
  <c r="U22" i="8"/>
  <c r="V22" i="8"/>
  <c r="W22" i="8"/>
  <c r="X22" i="8"/>
  <c r="Y22" i="8"/>
  <c r="E22" i="8"/>
  <c r="F21" i="8"/>
  <c r="G21" i="8"/>
  <c r="H21" i="8"/>
  <c r="I21" i="8"/>
  <c r="J21" i="8"/>
  <c r="K21" i="8"/>
  <c r="L21" i="8"/>
  <c r="M21" i="8"/>
  <c r="N21" i="8"/>
  <c r="O21" i="8"/>
  <c r="P21" i="8"/>
  <c r="Q21" i="8"/>
  <c r="R21" i="8"/>
  <c r="S21" i="8"/>
  <c r="T21" i="8"/>
  <c r="U21" i="8"/>
  <c r="V21" i="8"/>
  <c r="W21" i="8"/>
  <c r="X21" i="8"/>
  <c r="Y21" i="8"/>
  <c r="E21" i="8"/>
  <c r="F65" i="8" l="1"/>
  <c r="G65" i="8"/>
  <c r="H65" i="8"/>
  <c r="I65" i="8"/>
  <c r="J65" i="8"/>
  <c r="K65" i="8"/>
  <c r="L65" i="8"/>
  <c r="M65" i="8"/>
  <c r="N65" i="8"/>
  <c r="O65" i="8"/>
  <c r="P65" i="8"/>
  <c r="Q65" i="8"/>
  <c r="R65" i="8"/>
  <c r="S65" i="8"/>
  <c r="T65" i="8"/>
  <c r="U65" i="8"/>
  <c r="V65" i="8"/>
  <c r="W65" i="8"/>
  <c r="X65" i="8"/>
  <c r="Y65" i="8"/>
  <c r="F66" i="8"/>
  <c r="G66" i="8"/>
  <c r="H66" i="8"/>
  <c r="I66" i="8"/>
  <c r="J66" i="8"/>
  <c r="K66" i="8"/>
  <c r="L66" i="8"/>
  <c r="M66" i="8"/>
  <c r="N66" i="8"/>
  <c r="O66" i="8"/>
  <c r="P66" i="8"/>
  <c r="Q66" i="8"/>
  <c r="R66" i="8"/>
  <c r="S66" i="8"/>
  <c r="T66" i="8"/>
  <c r="U66" i="8"/>
  <c r="V66" i="8"/>
  <c r="W66" i="8"/>
  <c r="X66" i="8"/>
  <c r="Y66" i="8"/>
  <c r="F67" i="8"/>
  <c r="G67" i="8"/>
  <c r="H67" i="8"/>
  <c r="I67" i="8"/>
  <c r="J67" i="8"/>
  <c r="K67" i="8"/>
  <c r="L67" i="8"/>
  <c r="M67" i="8"/>
  <c r="N67" i="8"/>
  <c r="O67" i="8"/>
  <c r="P67" i="8"/>
  <c r="Q67" i="8"/>
  <c r="R67" i="8"/>
  <c r="S67" i="8"/>
  <c r="T67" i="8"/>
  <c r="U67" i="8"/>
  <c r="V67" i="8"/>
  <c r="W67" i="8"/>
  <c r="X67" i="8"/>
  <c r="Y67" i="8"/>
  <c r="F68" i="8"/>
  <c r="G68" i="8"/>
  <c r="H68" i="8"/>
  <c r="I68" i="8"/>
  <c r="J68" i="8"/>
  <c r="K68" i="8"/>
  <c r="L68" i="8"/>
  <c r="M68" i="8"/>
  <c r="N68" i="8"/>
  <c r="O68" i="8"/>
  <c r="P68" i="8"/>
  <c r="Q68" i="8"/>
  <c r="R68" i="8"/>
  <c r="S68" i="8"/>
  <c r="T68" i="8"/>
  <c r="U68" i="8"/>
  <c r="V68" i="8"/>
  <c r="W68" i="8"/>
  <c r="X68" i="8"/>
  <c r="Y68" i="8"/>
  <c r="F69" i="8"/>
  <c r="G69" i="8"/>
  <c r="H69" i="8"/>
  <c r="I69" i="8"/>
  <c r="J69" i="8"/>
  <c r="K69" i="8"/>
  <c r="L69" i="8"/>
  <c r="M69" i="8"/>
  <c r="N69" i="8"/>
  <c r="O69" i="8"/>
  <c r="P69" i="8"/>
  <c r="Q69" i="8"/>
  <c r="R69" i="8"/>
  <c r="S69" i="8"/>
  <c r="T69" i="8"/>
  <c r="U69" i="8"/>
  <c r="V69" i="8"/>
  <c r="W69" i="8"/>
  <c r="X69" i="8"/>
  <c r="Y69" i="8"/>
  <c r="E69" i="8"/>
  <c r="E68" i="8"/>
  <c r="E67" i="8"/>
  <c r="E66" i="8"/>
  <c r="E65" i="8"/>
  <c r="F60" i="8"/>
  <c r="G60" i="8"/>
  <c r="H60" i="8"/>
  <c r="I60" i="8"/>
  <c r="J60" i="8"/>
  <c r="K60" i="8"/>
  <c r="L60" i="8"/>
  <c r="M60" i="8"/>
  <c r="N60" i="8"/>
  <c r="O60" i="8"/>
  <c r="P60" i="8"/>
  <c r="Q60" i="8"/>
  <c r="R60" i="8"/>
  <c r="S60" i="8"/>
  <c r="T60" i="8"/>
  <c r="U60" i="8"/>
  <c r="V60" i="8"/>
  <c r="W60" i="8"/>
  <c r="X60" i="8"/>
  <c r="Y60" i="8"/>
  <c r="F61" i="8"/>
  <c r="G61" i="8"/>
  <c r="H61" i="8"/>
  <c r="I61" i="8"/>
  <c r="J61" i="8"/>
  <c r="K61" i="8"/>
  <c r="L61" i="8"/>
  <c r="M61" i="8"/>
  <c r="N61" i="8"/>
  <c r="O61" i="8"/>
  <c r="P61" i="8"/>
  <c r="Q61" i="8"/>
  <c r="R61" i="8"/>
  <c r="S61" i="8"/>
  <c r="T61" i="8"/>
  <c r="U61" i="8"/>
  <c r="V61" i="8"/>
  <c r="W61" i="8"/>
  <c r="X61" i="8"/>
  <c r="Y61" i="8"/>
  <c r="F62" i="8"/>
  <c r="G62" i="8"/>
  <c r="H62" i="8"/>
  <c r="I62" i="8"/>
  <c r="J62" i="8"/>
  <c r="K62" i="8"/>
  <c r="L62" i="8"/>
  <c r="M62" i="8"/>
  <c r="N62" i="8"/>
  <c r="O62" i="8"/>
  <c r="P62" i="8"/>
  <c r="Q62" i="8"/>
  <c r="R62" i="8"/>
  <c r="S62" i="8"/>
  <c r="T62" i="8"/>
  <c r="U62" i="8"/>
  <c r="V62" i="8"/>
  <c r="W62" i="8"/>
  <c r="X62" i="8"/>
  <c r="Y62" i="8"/>
  <c r="F63" i="8"/>
  <c r="G63" i="8"/>
  <c r="H63" i="8"/>
  <c r="I63" i="8"/>
  <c r="J63" i="8"/>
  <c r="K63" i="8"/>
  <c r="L63" i="8"/>
  <c r="M63" i="8"/>
  <c r="N63" i="8"/>
  <c r="O63" i="8"/>
  <c r="P63" i="8"/>
  <c r="Q63" i="8"/>
  <c r="R63" i="8"/>
  <c r="S63" i="8"/>
  <c r="T63" i="8"/>
  <c r="U63" i="8"/>
  <c r="V63" i="8"/>
  <c r="W63" i="8"/>
  <c r="X63" i="8"/>
  <c r="Y63" i="8"/>
  <c r="E63" i="8"/>
  <c r="E62" i="8"/>
  <c r="E61" i="8"/>
  <c r="E60" i="8"/>
  <c r="F54" i="8"/>
  <c r="G54" i="8"/>
  <c r="H54" i="8"/>
  <c r="I54" i="8"/>
  <c r="J54" i="8"/>
  <c r="K54" i="8"/>
  <c r="L54" i="8"/>
  <c r="M54" i="8"/>
  <c r="N54" i="8"/>
  <c r="O54" i="8"/>
  <c r="P54" i="8"/>
  <c r="Q54" i="8"/>
  <c r="R54" i="8"/>
  <c r="S54" i="8"/>
  <c r="T54" i="8"/>
  <c r="U54" i="8"/>
  <c r="V54" i="8"/>
  <c r="W54" i="8"/>
  <c r="X54" i="8"/>
  <c r="Y54" i="8"/>
  <c r="F55" i="8"/>
  <c r="G55" i="8"/>
  <c r="H55" i="8"/>
  <c r="I55" i="8"/>
  <c r="J55" i="8"/>
  <c r="K55" i="8"/>
  <c r="L55" i="8"/>
  <c r="M55" i="8"/>
  <c r="N55" i="8"/>
  <c r="O55" i="8"/>
  <c r="P55" i="8"/>
  <c r="Q55" i="8"/>
  <c r="R55" i="8"/>
  <c r="S55" i="8"/>
  <c r="T55" i="8"/>
  <c r="U55" i="8"/>
  <c r="V55" i="8"/>
  <c r="W55" i="8"/>
  <c r="X55" i="8"/>
  <c r="Y55" i="8"/>
  <c r="F56" i="8"/>
  <c r="G56" i="8"/>
  <c r="H56" i="8"/>
  <c r="I56" i="8"/>
  <c r="J56" i="8"/>
  <c r="K56" i="8"/>
  <c r="L56" i="8"/>
  <c r="M56" i="8"/>
  <c r="N56" i="8"/>
  <c r="O56" i="8"/>
  <c r="P56" i="8"/>
  <c r="Q56" i="8"/>
  <c r="R56" i="8"/>
  <c r="S56" i="8"/>
  <c r="T56" i="8"/>
  <c r="U56" i="8"/>
  <c r="V56" i="8"/>
  <c r="W56" i="8"/>
  <c r="X56" i="8"/>
  <c r="Y56" i="8"/>
  <c r="F57" i="8"/>
  <c r="G57" i="8"/>
  <c r="H57" i="8"/>
  <c r="I57" i="8"/>
  <c r="J57" i="8"/>
  <c r="K57" i="8"/>
  <c r="L57" i="8"/>
  <c r="M57" i="8"/>
  <c r="N57" i="8"/>
  <c r="O57" i="8"/>
  <c r="P57" i="8"/>
  <c r="Q57" i="8"/>
  <c r="R57" i="8"/>
  <c r="S57" i="8"/>
  <c r="T57" i="8"/>
  <c r="U57" i="8"/>
  <c r="V57" i="8"/>
  <c r="W57" i="8"/>
  <c r="X57" i="8"/>
  <c r="Y57" i="8"/>
  <c r="F58" i="8"/>
  <c r="G58" i="8"/>
  <c r="H58" i="8"/>
  <c r="I58" i="8"/>
  <c r="J58" i="8"/>
  <c r="K58" i="8"/>
  <c r="L58" i="8"/>
  <c r="M58" i="8"/>
  <c r="N58" i="8"/>
  <c r="O58" i="8"/>
  <c r="P58" i="8"/>
  <c r="Q58" i="8"/>
  <c r="R58" i="8"/>
  <c r="S58" i="8"/>
  <c r="T58" i="8"/>
  <c r="U58" i="8"/>
  <c r="V58" i="8"/>
  <c r="W58" i="8"/>
  <c r="X58" i="8"/>
  <c r="Y58" i="8"/>
  <c r="F59" i="8"/>
  <c r="G59" i="8"/>
  <c r="H59" i="8"/>
  <c r="I59" i="8"/>
  <c r="J59" i="8"/>
  <c r="K59" i="8"/>
  <c r="L59" i="8"/>
  <c r="M59" i="8"/>
  <c r="N59" i="8"/>
  <c r="O59" i="8"/>
  <c r="P59" i="8"/>
  <c r="Q59" i="8"/>
  <c r="R59" i="8"/>
  <c r="S59" i="8"/>
  <c r="T59" i="8"/>
  <c r="U59" i="8"/>
  <c r="V59" i="8"/>
  <c r="W59" i="8"/>
  <c r="X59" i="8"/>
  <c r="Y59" i="8"/>
  <c r="E59" i="8"/>
  <c r="E58" i="8"/>
  <c r="E57" i="8"/>
  <c r="E56" i="8"/>
  <c r="E55" i="8"/>
  <c r="E54" i="8"/>
  <c r="F51" i="8"/>
  <c r="G51" i="8"/>
  <c r="H51" i="8"/>
  <c r="I51" i="8"/>
  <c r="J51" i="8"/>
  <c r="K51" i="8"/>
  <c r="L51" i="8"/>
  <c r="M51" i="8"/>
  <c r="N51" i="8"/>
  <c r="O51" i="8"/>
  <c r="P51" i="8"/>
  <c r="Q51" i="8"/>
  <c r="R51" i="8"/>
  <c r="S51" i="8"/>
  <c r="T51" i="8"/>
  <c r="U51" i="8"/>
  <c r="V51" i="8"/>
  <c r="W51" i="8"/>
  <c r="X51" i="8"/>
  <c r="Y51" i="8"/>
  <c r="F52" i="8"/>
  <c r="G52" i="8"/>
  <c r="H52" i="8"/>
  <c r="I52" i="8"/>
  <c r="J52" i="8"/>
  <c r="K52" i="8"/>
  <c r="L52" i="8"/>
  <c r="M52" i="8"/>
  <c r="N52" i="8"/>
  <c r="O52" i="8"/>
  <c r="P52" i="8"/>
  <c r="Q52" i="8"/>
  <c r="R52" i="8"/>
  <c r="S52" i="8"/>
  <c r="T52" i="8"/>
  <c r="U52" i="8"/>
  <c r="V52" i="8"/>
  <c r="W52" i="8"/>
  <c r="X52" i="8"/>
  <c r="Y52" i="8"/>
  <c r="F53" i="8"/>
  <c r="G53" i="8"/>
  <c r="H53" i="8"/>
  <c r="I53" i="8"/>
  <c r="J53" i="8"/>
  <c r="K53" i="8"/>
  <c r="L53" i="8"/>
  <c r="M53" i="8"/>
  <c r="N53" i="8"/>
  <c r="O53" i="8"/>
  <c r="P53" i="8"/>
  <c r="Q53" i="8"/>
  <c r="R53" i="8"/>
  <c r="S53" i="8"/>
  <c r="T53" i="8"/>
  <c r="U53" i="8"/>
  <c r="V53" i="8"/>
  <c r="W53" i="8"/>
  <c r="X53" i="8"/>
  <c r="Y53" i="8"/>
  <c r="E53" i="8"/>
  <c r="E52" i="8"/>
  <c r="E51" i="8"/>
  <c r="F47" i="8"/>
  <c r="F49" i="8" s="1"/>
  <c r="G47" i="8"/>
  <c r="G48" i="8" s="1"/>
  <c r="H47" i="8"/>
  <c r="H48" i="8" s="1"/>
  <c r="I47" i="8"/>
  <c r="J47" i="8"/>
  <c r="J48" i="8" s="1"/>
  <c r="K47" i="8"/>
  <c r="K48" i="8" s="1"/>
  <c r="L47" i="8"/>
  <c r="L48" i="8" s="1"/>
  <c r="M47" i="8"/>
  <c r="M48" i="8" s="1"/>
  <c r="N47" i="8"/>
  <c r="N49" i="8" s="1"/>
  <c r="O47" i="8"/>
  <c r="O48" i="8" s="1"/>
  <c r="P47" i="8"/>
  <c r="P48" i="8" s="1"/>
  <c r="Q47" i="8"/>
  <c r="R47" i="8"/>
  <c r="R48" i="8" s="1"/>
  <c r="S47" i="8"/>
  <c r="S48" i="8" s="1"/>
  <c r="T47" i="8"/>
  <c r="T48" i="8" s="1"/>
  <c r="U47" i="8"/>
  <c r="U48" i="8" s="1"/>
  <c r="V47" i="8"/>
  <c r="V49" i="8" s="1"/>
  <c r="W47" i="8"/>
  <c r="W48" i="8" s="1"/>
  <c r="X47" i="8"/>
  <c r="X48" i="8" s="1"/>
  <c r="Y47" i="8"/>
  <c r="F48" i="8"/>
  <c r="I48" i="8"/>
  <c r="N48" i="8"/>
  <c r="Q48" i="8"/>
  <c r="V48" i="8"/>
  <c r="Y48" i="8"/>
  <c r="I49" i="8"/>
  <c r="M49" i="8"/>
  <c r="Q49" i="8"/>
  <c r="U49" i="8"/>
  <c r="Y49" i="8"/>
  <c r="F50" i="8"/>
  <c r="G50" i="8"/>
  <c r="H50" i="8"/>
  <c r="I50" i="8"/>
  <c r="J50" i="8"/>
  <c r="K50" i="8"/>
  <c r="L50" i="8"/>
  <c r="M50" i="8"/>
  <c r="N50" i="8"/>
  <c r="O50" i="8"/>
  <c r="P50" i="8"/>
  <c r="Q50" i="8"/>
  <c r="R50" i="8"/>
  <c r="S50" i="8"/>
  <c r="T50" i="8"/>
  <c r="U50" i="8"/>
  <c r="V50" i="8"/>
  <c r="W50" i="8"/>
  <c r="X50" i="8"/>
  <c r="Y50" i="8"/>
  <c r="E50" i="8"/>
  <c r="E47" i="8"/>
  <c r="E49" i="8" s="1"/>
  <c r="F45" i="8"/>
  <c r="G45" i="8"/>
  <c r="H45" i="8"/>
  <c r="I45" i="8"/>
  <c r="J45" i="8"/>
  <c r="K45" i="8"/>
  <c r="L45" i="8"/>
  <c r="M45" i="8"/>
  <c r="N45" i="8"/>
  <c r="O45" i="8"/>
  <c r="P45" i="8"/>
  <c r="Q45" i="8"/>
  <c r="R45" i="8"/>
  <c r="S45" i="8"/>
  <c r="T45" i="8"/>
  <c r="U45" i="8"/>
  <c r="V45" i="8"/>
  <c r="W45" i="8"/>
  <c r="X45" i="8"/>
  <c r="Y45" i="8"/>
  <c r="F46" i="8"/>
  <c r="G46" i="8"/>
  <c r="H46" i="8"/>
  <c r="I46" i="8"/>
  <c r="J46" i="8"/>
  <c r="K46" i="8"/>
  <c r="L46" i="8"/>
  <c r="M46" i="8"/>
  <c r="N46" i="8"/>
  <c r="O46" i="8"/>
  <c r="P46" i="8"/>
  <c r="Q46" i="8"/>
  <c r="R46" i="8"/>
  <c r="S46" i="8"/>
  <c r="T46" i="8"/>
  <c r="U46" i="8"/>
  <c r="V46" i="8"/>
  <c r="W46" i="8"/>
  <c r="X46" i="8"/>
  <c r="Y46" i="8"/>
  <c r="E46" i="8"/>
  <c r="E45" i="8"/>
  <c r="F39" i="8"/>
  <c r="G39" i="8"/>
  <c r="H39" i="8"/>
  <c r="I39" i="8"/>
  <c r="J39" i="8"/>
  <c r="K39" i="8"/>
  <c r="L39" i="8"/>
  <c r="M39" i="8"/>
  <c r="N39" i="8"/>
  <c r="O39" i="8"/>
  <c r="P39" i="8"/>
  <c r="Q39" i="8"/>
  <c r="R39" i="8"/>
  <c r="S39" i="8"/>
  <c r="T39" i="8"/>
  <c r="U39" i="8"/>
  <c r="V39" i="8"/>
  <c r="W39" i="8"/>
  <c r="X39" i="8"/>
  <c r="Y39" i="8"/>
  <c r="F40" i="8"/>
  <c r="G40" i="8"/>
  <c r="H40" i="8"/>
  <c r="I40" i="8"/>
  <c r="J40" i="8"/>
  <c r="K40" i="8"/>
  <c r="L40" i="8"/>
  <c r="M40" i="8"/>
  <c r="N40" i="8"/>
  <c r="O40" i="8"/>
  <c r="P40" i="8"/>
  <c r="Q40" i="8"/>
  <c r="R40" i="8"/>
  <c r="S40" i="8"/>
  <c r="T40" i="8"/>
  <c r="U40" i="8"/>
  <c r="V40" i="8"/>
  <c r="W40" i="8"/>
  <c r="X40" i="8"/>
  <c r="Y40" i="8"/>
  <c r="F41" i="8"/>
  <c r="G41" i="8"/>
  <c r="H41" i="8"/>
  <c r="I41" i="8"/>
  <c r="J41" i="8"/>
  <c r="K41" i="8"/>
  <c r="L41" i="8"/>
  <c r="M41" i="8"/>
  <c r="N41" i="8"/>
  <c r="O41" i="8"/>
  <c r="P41" i="8"/>
  <c r="Q41" i="8"/>
  <c r="R41" i="8"/>
  <c r="S41" i="8"/>
  <c r="T41" i="8"/>
  <c r="U41" i="8"/>
  <c r="V41" i="8"/>
  <c r="W41" i="8"/>
  <c r="X41" i="8"/>
  <c r="Y41" i="8"/>
  <c r="F42" i="8"/>
  <c r="G42" i="8"/>
  <c r="H42" i="8"/>
  <c r="I42" i="8"/>
  <c r="J42" i="8"/>
  <c r="K42" i="8"/>
  <c r="L42" i="8"/>
  <c r="M42" i="8"/>
  <c r="N42" i="8"/>
  <c r="O42" i="8"/>
  <c r="P42" i="8"/>
  <c r="Q42" i="8"/>
  <c r="R42" i="8"/>
  <c r="S42" i="8"/>
  <c r="T42" i="8"/>
  <c r="U42" i="8"/>
  <c r="V42" i="8"/>
  <c r="W42" i="8"/>
  <c r="X42" i="8"/>
  <c r="Y42" i="8"/>
  <c r="E42" i="8"/>
  <c r="E41" i="8"/>
  <c r="E40" i="8"/>
  <c r="E39" i="8"/>
  <c r="F35" i="8"/>
  <c r="G35" i="8"/>
  <c r="H35" i="8"/>
  <c r="I35" i="8"/>
  <c r="J35" i="8"/>
  <c r="K35" i="8"/>
  <c r="L35" i="8"/>
  <c r="M35" i="8"/>
  <c r="N35" i="8"/>
  <c r="O35" i="8"/>
  <c r="P35" i="8"/>
  <c r="Q35" i="8"/>
  <c r="R35" i="8"/>
  <c r="S35" i="8"/>
  <c r="T35" i="8"/>
  <c r="U35" i="8"/>
  <c r="V35" i="8"/>
  <c r="W35" i="8"/>
  <c r="X35" i="8"/>
  <c r="Y35" i="8"/>
  <c r="F36" i="8"/>
  <c r="G36" i="8"/>
  <c r="H36" i="8"/>
  <c r="I36" i="8"/>
  <c r="J36" i="8"/>
  <c r="K36" i="8"/>
  <c r="L36" i="8"/>
  <c r="M36" i="8"/>
  <c r="N36" i="8"/>
  <c r="O36" i="8"/>
  <c r="P36" i="8"/>
  <c r="Q36" i="8"/>
  <c r="R36" i="8"/>
  <c r="S36" i="8"/>
  <c r="T36" i="8"/>
  <c r="U36" i="8"/>
  <c r="V36" i="8"/>
  <c r="W36" i="8"/>
  <c r="X36" i="8"/>
  <c r="Y36" i="8"/>
  <c r="F37" i="8"/>
  <c r="G37" i="8"/>
  <c r="H37" i="8"/>
  <c r="I37" i="8"/>
  <c r="J37" i="8"/>
  <c r="K37" i="8"/>
  <c r="L37" i="8"/>
  <c r="M37" i="8"/>
  <c r="N37" i="8"/>
  <c r="O37" i="8"/>
  <c r="P37" i="8"/>
  <c r="Q37" i="8"/>
  <c r="R37" i="8"/>
  <c r="S37" i="8"/>
  <c r="T37" i="8"/>
  <c r="U37" i="8"/>
  <c r="V37" i="8"/>
  <c r="W37" i="8"/>
  <c r="X37" i="8"/>
  <c r="Y37" i="8"/>
  <c r="F38" i="8"/>
  <c r="G38" i="8"/>
  <c r="H38" i="8"/>
  <c r="I38" i="8"/>
  <c r="J38" i="8"/>
  <c r="K38" i="8"/>
  <c r="L38" i="8"/>
  <c r="M38" i="8"/>
  <c r="N38" i="8"/>
  <c r="O38" i="8"/>
  <c r="P38" i="8"/>
  <c r="Q38" i="8"/>
  <c r="R38" i="8"/>
  <c r="S38" i="8"/>
  <c r="T38" i="8"/>
  <c r="U38" i="8"/>
  <c r="V38" i="8"/>
  <c r="W38" i="8"/>
  <c r="X38" i="8"/>
  <c r="Y38" i="8"/>
  <c r="E38" i="8"/>
  <c r="E37" i="8"/>
  <c r="E36" i="8"/>
  <c r="E35" i="8"/>
  <c r="F32" i="8"/>
  <c r="G32" i="8"/>
  <c r="H32" i="8"/>
  <c r="I32" i="8"/>
  <c r="J32" i="8"/>
  <c r="K32" i="8"/>
  <c r="L32" i="8"/>
  <c r="M32" i="8"/>
  <c r="N32" i="8"/>
  <c r="O32" i="8"/>
  <c r="P32" i="8"/>
  <c r="Q32" i="8"/>
  <c r="R32" i="8"/>
  <c r="S32" i="8"/>
  <c r="T32" i="8"/>
  <c r="U32" i="8"/>
  <c r="V32" i="8"/>
  <c r="W32" i="8"/>
  <c r="X32" i="8"/>
  <c r="Y32" i="8"/>
  <c r="F33" i="8"/>
  <c r="G33" i="8"/>
  <c r="H33" i="8"/>
  <c r="I33" i="8"/>
  <c r="J33" i="8"/>
  <c r="K33" i="8"/>
  <c r="L33" i="8"/>
  <c r="M33" i="8"/>
  <c r="N33" i="8"/>
  <c r="O33" i="8"/>
  <c r="P33" i="8"/>
  <c r="Q33" i="8"/>
  <c r="R33" i="8"/>
  <c r="S33" i="8"/>
  <c r="T33" i="8"/>
  <c r="U33" i="8"/>
  <c r="V33" i="8"/>
  <c r="W33" i="8"/>
  <c r="X33" i="8"/>
  <c r="Y33" i="8"/>
  <c r="F34" i="8"/>
  <c r="G34" i="8"/>
  <c r="H34" i="8"/>
  <c r="I34" i="8"/>
  <c r="J34" i="8"/>
  <c r="K34" i="8"/>
  <c r="L34" i="8"/>
  <c r="M34" i="8"/>
  <c r="N34" i="8"/>
  <c r="O34" i="8"/>
  <c r="P34" i="8"/>
  <c r="Q34" i="8"/>
  <c r="R34" i="8"/>
  <c r="S34" i="8"/>
  <c r="T34" i="8"/>
  <c r="U34" i="8"/>
  <c r="V34" i="8"/>
  <c r="W34" i="8"/>
  <c r="X34" i="8"/>
  <c r="Y34" i="8"/>
  <c r="E34" i="8"/>
  <c r="E33" i="8"/>
  <c r="E32" i="8"/>
  <c r="F29" i="8"/>
  <c r="G29" i="8"/>
  <c r="H29" i="8"/>
  <c r="I29" i="8"/>
  <c r="J29" i="8"/>
  <c r="K29" i="8"/>
  <c r="L29" i="8"/>
  <c r="M29" i="8"/>
  <c r="N29" i="8"/>
  <c r="O29" i="8"/>
  <c r="P29" i="8"/>
  <c r="Q29" i="8"/>
  <c r="R29" i="8"/>
  <c r="S29" i="8"/>
  <c r="T29" i="8"/>
  <c r="U29" i="8"/>
  <c r="V29" i="8"/>
  <c r="W29" i="8"/>
  <c r="X29" i="8"/>
  <c r="Y29" i="8"/>
  <c r="F31" i="8"/>
  <c r="G31" i="8"/>
  <c r="H31" i="8"/>
  <c r="I31" i="8"/>
  <c r="J31" i="8"/>
  <c r="K31" i="8"/>
  <c r="L31" i="8"/>
  <c r="M31" i="8"/>
  <c r="N31" i="8"/>
  <c r="O31" i="8"/>
  <c r="P31" i="8"/>
  <c r="Q31" i="8"/>
  <c r="R31" i="8"/>
  <c r="S31" i="8"/>
  <c r="T31" i="8"/>
  <c r="U31" i="8"/>
  <c r="V31" i="8"/>
  <c r="W31" i="8"/>
  <c r="X31" i="8"/>
  <c r="Y31" i="8"/>
  <c r="E31" i="8"/>
  <c r="E29" i="8"/>
  <c r="F26" i="8"/>
  <c r="G26" i="8"/>
  <c r="H26" i="8"/>
  <c r="I26" i="8"/>
  <c r="J26" i="8"/>
  <c r="K26" i="8"/>
  <c r="L26" i="8"/>
  <c r="M26" i="8"/>
  <c r="N26" i="8"/>
  <c r="O26" i="8"/>
  <c r="P26" i="8"/>
  <c r="Q26" i="8"/>
  <c r="R26" i="8"/>
  <c r="S26" i="8"/>
  <c r="T26" i="8"/>
  <c r="U26" i="8"/>
  <c r="V26" i="8"/>
  <c r="W26" i="8"/>
  <c r="X26" i="8"/>
  <c r="Y26" i="8"/>
  <c r="F27" i="8"/>
  <c r="G27" i="8"/>
  <c r="H27" i="8"/>
  <c r="I27" i="8"/>
  <c r="J27" i="8"/>
  <c r="K27" i="8"/>
  <c r="L27" i="8"/>
  <c r="M27" i="8"/>
  <c r="N27" i="8"/>
  <c r="O27" i="8"/>
  <c r="P27" i="8"/>
  <c r="Q27" i="8"/>
  <c r="R27" i="8"/>
  <c r="S27" i="8"/>
  <c r="T27" i="8"/>
  <c r="U27" i="8"/>
  <c r="V27" i="8"/>
  <c r="W27" i="8"/>
  <c r="X27" i="8"/>
  <c r="Y27" i="8"/>
  <c r="F28" i="8"/>
  <c r="G28" i="8"/>
  <c r="H28" i="8"/>
  <c r="I28" i="8"/>
  <c r="J28" i="8"/>
  <c r="K28" i="8"/>
  <c r="L28" i="8"/>
  <c r="M28" i="8"/>
  <c r="N28" i="8"/>
  <c r="O28" i="8"/>
  <c r="P28" i="8"/>
  <c r="Q28" i="8"/>
  <c r="R28" i="8"/>
  <c r="S28" i="8"/>
  <c r="T28" i="8"/>
  <c r="U28" i="8"/>
  <c r="V28" i="8"/>
  <c r="W28" i="8"/>
  <c r="X28" i="8"/>
  <c r="Y28" i="8"/>
  <c r="E28" i="8"/>
  <c r="E27" i="8"/>
  <c r="E26" i="8"/>
  <c r="F25" i="8"/>
  <c r="G25" i="8"/>
  <c r="H25" i="8"/>
  <c r="I25" i="8"/>
  <c r="J25" i="8"/>
  <c r="K25" i="8"/>
  <c r="L25" i="8"/>
  <c r="M25" i="8"/>
  <c r="N25" i="8"/>
  <c r="O25" i="8"/>
  <c r="P25" i="8"/>
  <c r="Q25" i="8"/>
  <c r="R25" i="8"/>
  <c r="S25" i="8"/>
  <c r="T25" i="8"/>
  <c r="U25" i="8"/>
  <c r="V25" i="8"/>
  <c r="W25" i="8"/>
  <c r="X25" i="8"/>
  <c r="Y25" i="8"/>
  <c r="F24" i="8"/>
  <c r="G24" i="8"/>
  <c r="H24" i="8"/>
  <c r="I24" i="8"/>
  <c r="J24" i="8"/>
  <c r="K24" i="8"/>
  <c r="L24" i="8"/>
  <c r="M24" i="8"/>
  <c r="N24" i="8"/>
  <c r="O24" i="8"/>
  <c r="P24" i="8"/>
  <c r="Q24" i="8"/>
  <c r="R24" i="8"/>
  <c r="S24" i="8"/>
  <c r="T24" i="8"/>
  <c r="U24" i="8"/>
  <c r="V24" i="8"/>
  <c r="W24" i="8"/>
  <c r="X24" i="8"/>
  <c r="Y24" i="8"/>
  <c r="E25" i="8"/>
  <c r="E24" i="8"/>
  <c r="E20" i="8"/>
  <c r="F20" i="8"/>
  <c r="G20" i="8"/>
  <c r="H20" i="8"/>
  <c r="I20" i="8"/>
  <c r="J20" i="8"/>
  <c r="K20" i="8"/>
  <c r="L20" i="8"/>
  <c r="M20" i="8"/>
  <c r="N20" i="8"/>
  <c r="O20" i="8"/>
  <c r="P20" i="8"/>
  <c r="Q20" i="8"/>
  <c r="R20" i="8"/>
  <c r="S20" i="8"/>
  <c r="T20" i="8"/>
  <c r="U20" i="8"/>
  <c r="V20" i="8"/>
  <c r="W20" i="8"/>
  <c r="X20" i="8"/>
  <c r="Y20" i="8"/>
  <c r="F19" i="8"/>
  <c r="G19" i="8"/>
  <c r="H19" i="8"/>
  <c r="I19" i="8"/>
  <c r="J19" i="8"/>
  <c r="K19" i="8"/>
  <c r="L19" i="8"/>
  <c r="M19" i="8"/>
  <c r="N19" i="8"/>
  <c r="O19" i="8"/>
  <c r="P19" i="8"/>
  <c r="Q19" i="8"/>
  <c r="R19" i="8"/>
  <c r="S19" i="8"/>
  <c r="T19" i="8"/>
  <c r="U19" i="8"/>
  <c r="V19" i="8"/>
  <c r="W19" i="8"/>
  <c r="X19" i="8"/>
  <c r="Y19" i="8"/>
  <c r="F18" i="8"/>
  <c r="G18" i="8"/>
  <c r="H18" i="8"/>
  <c r="I18" i="8"/>
  <c r="J18" i="8"/>
  <c r="K18" i="8"/>
  <c r="L18" i="8"/>
  <c r="M18" i="8"/>
  <c r="N18" i="8"/>
  <c r="O18" i="8"/>
  <c r="P18" i="8"/>
  <c r="Q18" i="8"/>
  <c r="R18" i="8"/>
  <c r="S18" i="8"/>
  <c r="T18" i="8"/>
  <c r="U18" i="8"/>
  <c r="V18" i="8"/>
  <c r="W18" i="8"/>
  <c r="X18" i="8"/>
  <c r="Y18" i="8"/>
  <c r="E19" i="8"/>
  <c r="E18" i="8"/>
  <c r="F17" i="8"/>
  <c r="G17" i="8"/>
  <c r="H17" i="8"/>
  <c r="I17" i="8"/>
  <c r="J17" i="8"/>
  <c r="K17" i="8"/>
  <c r="L17" i="8"/>
  <c r="M17" i="8"/>
  <c r="N17" i="8"/>
  <c r="O17" i="8"/>
  <c r="P17" i="8"/>
  <c r="Q17" i="8"/>
  <c r="R17" i="8"/>
  <c r="S17" i="8"/>
  <c r="T17" i="8"/>
  <c r="U17" i="8"/>
  <c r="V17" i="8"/>
  <c r="W17" i="8"/>
  <c r="X17" i="8"/>
  <c r="Y17" i="8"/>
  <c r="E17" i="8"/>
  <c r="F16" i="8"/>
  <c r="G16" i="8"/>
  <c r="H16" i="8"/>
  <c r="I16" i="8"/>
  <c r="J16" i="8"/>
  <c r="K16" i="8"/>
  <c r="L16" i="8"/>
  <c r="M16" i="8"/>
  <c r="N16" i="8"/>
  <c r="O16" i="8"/>
  <c r="P16" i="8"/>
  <c r="Q16" i="8"/>
  <c r="R16" i="8"/>
  <c r="S16" i="8"/>
  <c r="T16" i="8"/>
  <c r="U16" i="8"/>
  <c r="V16" i="8"/>
  <c r="W16" i="8"/>
  <c r="X16" i="8"/>
  <c r="Y16" i="8"/>
  <c r="F15" i="8"/>
  <c r="G15" i="8"/>
  <c r="H15" i="8"/>
  <c r="I15" i="8"/>
  <c r="J15" i="8"/>
  <c r="K15" i="8"/>
  <c r="L15" i="8"/>
  <c r="M15" i="8"/>
  <c r="N15" i="8"/>
  <c r="O15" i="8"/>
  <c r="P15" i="8"/>
  <c r="Q15" i="8"/>
  <c r="R15" i="8"/>
  <c r="S15" i="8"/>
  <c r="T15" i="8"/>
  <c r="U15" i="8"/>
  <c r="V15" i="8"/>
  <c r="W15" i="8"/>
  <c r="X15" i="8"/>
  <c r="Y15" i="8"/>
  <c r="E16" i="8"/>
  <c r="E15" i="8"/>
  <c r="F11" i="8"/>
  <c r="G11" i="8"/>
  <c r="H11" i="8"/>
  <c r="I11" i="8"/>
  <c r="J11" i="8"/>
  <c r="K11" i="8"/>
  <c r="L11" i="8"/>
  <c r="M11" i="8"/>
  <c r="N11" i="8"/>
  <c r="O11" i="8"/>
  <c r="P11" i="8"/>
  <c r="Q11" i="8"/>
  <c r="R11" i="8"/>
  <c r="S11" i="8"/>
  <c r="T11" i="8"/>
  <c r="U11" i="8"/>
  <c r="V11" i="8"/>
  <c r="W11" i="8"/>
  <c r="X11" i="8"/>
  <c r="Y11" i="8"/>
  <c r="F12" i="8"/>
  <c r="G12" i="8"/>
  <c r="H12" i="8"/>
  <c r="I12" i="8"/>
  <c r="J12" i="8"/>
  <c r="K12" i="8"/>
  <c r="L12" i="8"/>
  <c r="M12" i="8"/>
  <c r="N12" i="8"/>
  <c r="O12" i="8"/>
  <c r="P12" i="8"/>
  <c r="Q12" i="8"/>
  <c r="R12" i="8"/>
  <c r="S12" i="8"/>
  <c r="T12" i="8"/>
  <c r="U12" i="8"/>
  <c r="V12" i="8"/>
  <c r="W12" i="8"/>
  <c r="X12" i="8"/>
  <c r="Y12" i="8"/>
  <c r="F13" i="8"/>
  <c r="G13" i="8"/>
  <c r="H13" i="8"/>
  <c r="I13" i="8"/>
  <c r="J13" i="8"/>
  <c r="K13" i="8"/>
  <c r="L13" i="8"/>
  <c r="M13" i="8"/>
  <c r="N13" i="8"/>
  <c r="O13" i="8"/>
  <c r="P13" i="8"/>
  <c r="Q13" i="8"/>
  <c r="R13" i="8"/>
  <c r="S13" i="8"/>
  <c r="T13" i="8"/>
  <c r="U13" i="8"/>
  <c r="V13" i="8"/>
  <c r="W13" i="8"/>
  <c r="X13" i="8"/>
  <c r="Y13" i="8"/>
  <c r="F14" i="8"/>
  <c r="G14" i="8"/>
  <c r="H14" i="8"/>
  <c r="I14" i="8"/>
  <c r="J14" i="8"/>
  <c r="K14" i="8"/>
  <c r="L14" i="8"/>
  <c r="M14" i="8"/>
  <c r="N14" i="8"/>
  <c r="O14" i="8"/>
  <c r="P14" i="8"/>
  <c r="Q14" i="8"/>
  <c r="R14" i="8"/>
  <c r="S14" i="8"/>
  <c r="T14" i="8"/>
  <c r="U14" i="8"/>
  <c r="V14" i="8"/>
  <c r="W14" i="8"/>
  <c r="X14" i="8"/>
  <c r="Y14" i="8"/>
  <c r="E14" i="8"/>
  <c r="E13" i="8"/>
  <c r="E12" i="8"/>
  <c r="E11" i="8"/>
  <c r="F10" i="8"/>
  <c r="G10" i="8"/>
  <c r="H10" i="8"/>
  <c r="I10" i="8"/>
  <c r="J10" i="8"/>
  <c r="K10" i="8"/>
  <c r="L10" i="8"/>
  <c r="M10" i="8"/>
  <c r="N10" i="8"/>
  <c r="O10" i="8"/>
  <c r="P10" i="8"/>
  <c r="Q10" i="8"/>
  <c r="R10" i="8"/>
  <c r="S10" i="8"/>
  <c r="T10" i="8"/>
  <c r="U10" i="8"/>
  <c r="V10" i="8"/>
  <c r="W10" i="8"/>
  <c r="X10" i="8"/>
  <c r="Y10" i="8"/>
  <c r="E10" i="8"/>
  <c r="F7" i="8"/>
  <c r="G7" i="8"/>
  <c r="H7" i="8"/>
  <c r="I7" i="8"/>
  <c r="J7" i="8"/>
  <c r="K7" i="8"/>
  <c r="L7" i="8"/>
  <c r="M7" i="8"/>
  <c r="N7" i="8"/>
  <c r="O7" i="8"/>
  <c r="P7" i="8"/>
  <c r="Q7" i="8"/>
  <c r="R7" i="8"/>
  <c r="S7" i="8"/>
  <c r="T7" i="8"/>
  <c r="U7" i="8"/>
  <c r="V7" i="8"/>
  <c r="W7" i="8"/>
  <c r="X7" i="8"/>
  <c r="Y7" i="8"/>
  <c r="F5" i="8"/>
  <c r="G5" i="8"/>
  <c r="H5" i="8"/>
  <c r="I5" i="8"/>
  <c r="J5" i="8"/>
  <c r="K5" i="8"/>
  <c r="L5" i="8"/>
  <c r="M5" i="8"/>
  <c r="N5" i="8"/>
  <c r="O5" i="8"/>
  <c r="P5" i="8"/>
  <c r="Q5" i="8"/>
  <c r="R5" i="8"/>
  <c r="S5" i="8"/>
  <c r="T5" i="8"/>
  <c r="U5" i="8"/>
  <c r="V5" i="8"/>
  <c r="W5" i="8"/>
  <c r="X5" i="8"/>
  <c r="Y5" i="8"/>
  <c r="E4" i="8"/>
  <c r="E5" i="8"/>
  <c r="E6" i="8"/>
  <c r="E7" i="8"/>
  <c r="E8" i="8"/>
  <c r="E9" i="8"/>
  <c r="F6" i="8"/>
  <c r="G6" i="8"/>
  <c r="H6" i="8"/>
  <c r="I6" i="8"/>
  <c r="J6" i="8"/>
  <c r="K6" i="8"/>
  <c r="L6" i="8"/>
  <c r="M6" i="8"/>
  <c r="N6" i="8"/>
  <c r="O6" i="8"/>
  <c r="P6" i="8"/>
  <c r="Q6" i="8"/>
  <c r="R6" i="8"/>
  <c r="S6" i="8"/>
  <c r="T6" i="8"/>
  <c r="U6" i="8"/>
  <c r="V6" i="8"/>
  <c r="W6" i="8"/>
  <c r="X6" i="8"/>
  <c r="Y6" i="8"/>
  <c r="F8" i="8"/>
  <c r="G8" i="8"/>
  <c r="H8" i="8"/>
  <c r="I8" i="8"/>
  <c r="J8" i="8"/>
  <c r="K8" i="8"/>
  <c r="L8" i="8"/>
  <c r="M8" i="8"/>
  <c r="N8" i="8"/>
  <c r="O8" i="8"/>
  <c r="P8" i="8"/>
  <c r="Q8" i="8"/>
  <c r="R8" i="8"/>
  <c r="S8" i="8"/>
  <c r="T8" i="8"/>
  <c r="U8" i="8"/>
  <c r="V8" i="8"/>
  <c r="W8" i="8"/>
  <c r="X8" i="8"/>
  <c r="Y8" i="8"/>
  <c r="F9" i="8"/>
  <c r="G9" i="8"/>
  <c r="H9" i="8"/>
  <c r="I9" i="8"/>
  <c r="J9" i="8"/>
  <c r="K9" i="8"/>
  <c r="L9" i="8"/>
  <c r="M9" i="8"/>
  <c r="N9" i="8"/>
  <c r="O9" i="8"/>
  <c r="P9" i="8"/>
  <c r="Q9" i="8"/>
  <c r="R9" i="8"/>
  <c r="S9" i="8"/>
  <c r="T9" i="8"/>
  <c r="U9" i="8"/>
  <c r="V9" i="8"/>
  <c r="W9" i="8"/>
  <c r="X9" i="8"/>
  <c r="Y9" i="8"/>
  <c r="F3" i="8"/>
  <c r="G3" i="8"/>
  <c r="H3" i="8"/>
  <c r="I3" i="8"/>
  <c r="J3" i="8"/>
  <c r="K3" i="8"/>
  <c r="L3" i="8"/>
  <c r="M3" i="8"/>
  <c r="N3" i="8"/>
  <c r="O3" i="8"/>
  <c r="P3" i="8"/>
  <c r="Q3" i="8"/>
  <c r="R3" i="8"/>
  <c r="S3" i="8"/>
  <c r="T3" i="8"/>
  <c r="U3" i="8"/>
  <c r="V3" i="8"/>
  <c r="W3" i="8"/>
  <c r="X3" i="8"/>
  <c r="Y3" i="8"/>
  <c r="F4" i="8"/>
  <c r="G4" i="8"/>
  <c r="H4" i="8"/>
  <c r="I4" i="8"/>
  <c r="J4" i="8"/>
  <c r="K4" i="8"/>
  <c r="L4" i="8"/>
  <c r="M4" i="8"/>
  <c r="N4" i="8"/>
  <c r="O4" i="8"/>
  <c r="P4" i="8"/>
  <c r="Q4" i="8"/>
  <c r="R4" i="8"/>
  <c r="S4" i="8"/>
  <c r="T4" i="8"/>
  <c r="U4" i="8"/>
  <c r="V4" i="8"/>
  <c r="W4" i="8"/>
  <c r="X4" i="8"/>
  <c r="Y4" i="8"/>
  <c r="E3" i="8"/>
  <c r="E48" i="8" l="1"/>
  <c r="X49" i="8"/>
  <c r="P49" i="8"/>
  <c r="W49" i="8"/>
  <c r="S49" i="8"/>
  <c r="O49" i="8"/>
  <c r="K49" i="8"/>
  <c r="G49" i="8"/>
  <c r="T49" i="8"/>
  <c r="L49" i="8"/>
  <c r="H49" i="8"/>
  <c r="R49" i="8"/>
  <c r="J49" i="8"/>
  <c r="E3" i="12"/>
  <c r="F3" i="12"/>
  <c r="G3" i="12"/>
  <c r="H3" i="12"/>
  <c r="I3" i="12"/>
  <c r="J3" i="12"/>
  <c r="K3" i="12"/>
  <c r="L3" i="12"/>
  <c r="M3" i="12"/>
  <c r="N3" i="12"/>
  <c r="O3" i="12"/>
  <c r="P3" i="12"/>
  <c r="Q3" i="12"/>
  <c r="R3" i="12"/>
  <c r="S3" i="12"/>
  <c r="T3" i="12"/>
  <c r="U3" i="12"/>
  <c r="V3" i="12"/>
  <c r="W3" i="12"/>
  <c r="X3" i="12"/>
  <c r="X4" i="12"/>
  <c r="E4" i="12"/>
  <c r="F4" i="12"/>
  <c r="G4" i="12"/>
  <c r="H4" i="12"/>
  <c r="I4" i="12"/>
  <c r="J4" i="12"/>
  <c r="K4" i="12"/>
  <c r="L4" i="12"/>
  <c r="M4" i="12"/>
  <c r="N4" i="12"/>
  <c r="O4" i="12"/>
  <c r="P4" i="12"/>
  <c r="Q4" i="12"/>
  <c r="R4" i="12"/>
  <c r="S4" i="12"/>
  <c r="T4" i="12"/>
  <c r="U4" i="12"/>
  <c r="V4" i="12"/>
  <c r="W4" i="12"/>
  <c r="E5" i="12"/>
  <c r="F5" i="12"/>
  <c r="G5" i="12"/>
  <c r="H5" i="12"/>
  <c r="I5" i="12"/>
  <c r="J5" i="12"/>
  <c r="K5" i="12"/>
  <c r="L5" i="12"/>
  <c r="M5" i="12"/>
  <c r="N5" i="12"/>
  <c r="O5" i="12"/>
  <c r="P5" i="12"/>
  <c r="Q5" i="12"/>
  <c r="R5" i="12"/>
  <c r="S5" i="12"/>
  <c r="T5" i="12"/>
  <c r="U5" i="12"/>
  <c r="V5" i="12"/>
  <c r="W5" i="12"/>
  <c r="X5" i="12"/>
  <c r="E6" i="12"/>
  <c r="F6" i="12"/>
  <c r="G6" i="12"/>
  <c r="H6" i="12"/>
  <c r="I6" i="12"/>
  <c r="J6" i="12"/>
  <c r="K6" i="12"/>
  <c r="L6" i="12"/>
  <c r="M6" i="12"/>
  <c r="N6" i="12"/>
  <c r="O6" i="12"/>
  <c r="P6" i="12"/>
  <c r="Q6" i="12"/>
  <c r="R6" i="12"/>
  <c r="S6" i="12"/>
  <c r="T6" i="12"/>
  <c r="U6" i="12"/>
  <c r="V6" i="12"/>
  <c r="W6" i="12"/>
  <c r="X6" i="12"/>
  <c r="E7" i="12"/>
  <c r="F7" i="12"/>
  <c r="G7" i="12"/>
  <c r="H7" i="12"/>
  <c r="I7" i="12"/>
  <c r="J7" i="12"/>
  <c r="K7" i="12"/>
  <c r="L7" i="12"/>
  <c r="M7" i="12"/>
  <c r="N7" i="12"/>
  <c r="O7" i="12"/>
  <c r="P7" i="12"/>
  <c r="Q7" i="12"/>
  <c r="R7" i="12"/>
  <c r="S7" i="12"/>
  <c r="T7" i="12"/>
  <c r="U7" i="12"/>
  <c r="V7" i="12"/>
  <c r="W7" i="12"/>
  <c r="X7" i="12"/>
  <c r="E8" i="12"/>
  <c r="F8" i="12"/>
  <c r="G8" i="12"/>
  <c r="H8" i="12"/>
  <c r="I8" i="12"/>
  <c r="J8" i="12"/>
  <c r="K8" i="12"/>
  <c r="L8" i="12"/>
  <c r="M8" i="12"/>
  <c r="N8" i="12"/>
  <c r="O8" i="12"/>
  <c r="P8" i="12"/>
  <c r="Q8" i="12"/>
  <c r="R8" i="12"/>
  <c r="S8" i="12"/>
  <c r="T8" i="12"/>
  <c r="U8" i="12"/>
  <c r="V8" i="12"/>
  <c r="W8" i="12"/>
  <c r="X8" i="12"/>
  <c r="E9" i="12"/>
  <c r="F9" i="12"/>
  <c r="G9" i="12"/>
  <c r="H9" i="12"/>
  <c r="I9" i="12"/>
  <c r="J9" i="12"/>
  <c r="K9" i="12"/>
  <c r="L9" i="12"/>
  <c r="M9" i="12"/>
  <c r="N9" i="12"/>
  <c r="O9" i="12"/>
  <c r="P9" i="12"/>
  <c r="Q9" i="12"/>
  <c r="R9" i="12"/>
  <c r="S9" i="12"/>
  <c r="T9" i="12"/>
  <c r="U9" i="12"/>
  <c r="V9" i="12"/>
  <c r="W9" i="12"/>
  <c r="X9" i="12"/>
  <c r="E10" i="12"/>
  <c r="F10" i="12"/>
  <c r="G10" i="12"/>
  <c r="H10" i="12"/>
  <c r="I10" i="12"/>
  <c r="J10" i="12"/>
  <c r="K10" i="12"/>
  <c r="L10" i="12"/>
  <c r="M10" i="12"/>
  <c r="N10" i="12"/>
  <c r="O10" i="12"/>
  <c r="P10" i="12"/>
  <c r="Q10" i="12"/>
  <c r="R10" i="12"/>
  <c r="S10" i="12"/>
  <c r="T10" i="12"/>
  <c r="U10" i="12"/>
  <c r="V10" i="12"/>
  <c r="W10" i="12"/>
  <c r="X10" i="12"/>
  <c r="E11" i="12"/>
  <c r="F11" i="12"/>
  <c r="G11" i="12"/>
  <c r="H11" i="12"/>
  <c r="I11" i="12"/>
  <c r="J11" i="12"/>
  <c r="K11" i="12"/>
  <c r="L11" i="12"/>
  <c r="M11" i="12"/>
  <c r="N11" i="12"/>
  <c r="O11" i="12"/>
  <c r="P11" i="12"/>
  <c r="Q11" i="12"/>
  <c r="R11" i="12"/>
  <c r="S11" i="12"/>
  <c r="T11" i="12"/>
  <c r="U11" i="12"/>
  <c r="V11" i="12"/>
  <c r="W11" i="12"/>
  <c r="X11" i="12"/>
  <c r="E12" i="12"/>
  <c r="F12" i="12"/>
  <c r="G12" i="12"/>
  <c r="H12" i="12"/>
  <c r="I12" i="12"/>
  <c r="J12" i="12"/>
  <c r="K12" i="12"/>
  <c r="L12" i="12"/>
  <c r="M12" i="12"/>
  <c r="N12" i="12"/>
  <c r="O12" i="12"/>
  <c r="P12" i="12"/>
  <c r="Q12" i="12"/>
  <c r="R12" i="12"/>
  <c r="S12" i="12"/>
  <c r="T12" i="12"/>
  <c r="U12" i="12"/>
  <c r="V12" i="12"/>
  <c r="W12" i="12"/>
  <c r="X12" i="12"/>
  <c r="E13" i="12"/>
  <c r="F13" i="12"/>
  <c r="G13" i="12"/>
  <c r="H13" i="12"/>
  <c r="I13" i="12"/>
  <c r="J13" i="12"/>
  <c r="K13" i="12"/>
  <c r="L13" i="12"/>
  <c r="M13" i="12"/>
  <c r="N13" i="12"/>
  <c r="O13" i="12"/>
  <c r="P13" i="12"/>
  <c r="Q13" i="12"/>
  <c r="R13" i="12"/>
  <c r="S13" i="12"/>
  <c r="T13" i="12"/>
  <c r="U13" i="12"/>
  <c r="V13" i="12"/>
  <c r="W13" i="12"/>
  <c r="X13" i="12"/>
  <c r="E14" i="12"/>
  <c r="F14" i="12"/>
  <c r="G14" i="12"/>
  <c r="H14" i="12"/>
  <c r="I14" i="12"/>
  <c r="J14" i="12"/>
  <c r="K14" i="12"/>
  <c r="L14" i="12"/>
  <c r="M14" i="12"/>
  <c r="N14" i="12"/>
  <c r="O14" i="12"/>
  <c r="P14" i="12"/>
  <c r="Q14" i="12"/>
  <c r="R14" i="12"/>
  <c r="S14" i="12"/>
  <c r="T14" i="12"/>
  <c r="U14" i="12"/>
  <c r="V14" i="12"/>
  <c r="W14" i="12"/>
  <c r="X14" i="12"/>
  <c r="E15" i="12"/>
  <c r="F15" i="12"/>
  <c r="G15" i="12"/>
  <c r="H15" i="12"/>
  <c r="I15" i="12"/>
  <c r="J15" i="12"/>
  <c r="K15" i="12"/>
  <c r="L15" i="12"/>
  <c r="M15" i="12"/>
  <c r="N15" i="12"/>
  <c r="O15" i="12"/>
  <c r="P15" i="12"/>
  <c r="Q15" i="12"/>
  <c r="R15" i="12"/>
  <c r="S15" i="12"/>
  <c r="T15" i="12"/>
  <c r="U15" i="12"/>
  <c r="V15" i="12"/>
  <c r="W15" i="12"/>
  <c r="X15" i="12"/>
  <c r="E16" i="12"/>
  <c r="F16" i="12"/>
  <c r="G16" i="12"/>
  <c r="H16" i="12"/>
  <c r="I16" i="12"/>
  <c r="J16" i="12"/>
  <c r="K16" i="12"/>
  <c r="L16" i="12"/>
  <c r="M16" i="12"/>
  <c r="N16" i="12"/>
  <c r="O16" i="12"/>
  <c r="P16" i="12"/>
  <c r="Q16" i="12"/>
  <c r="R16" i="12"/>
  <c r="S16" i="12"/>
  <c r="T16" i="12"/>
  <c r="U16" i="12"/>
  <c r="V16" i="12"/>
  <c r="W16" i="12"/>
  <c r="X16" i="12"/>
  <c r="E17" i="12"/>
  <c r="F17" i="12"/>
  <c r="G17" i="12"/>
  <c r="H17" i="12"/>
  <c r="I17" i="12"/>
  <c r="J17" i="12"/>
  <c r="K17" i="12"/>
  <c r="L17" i="12"/>
  <c r="M17" i="12"/>
  <c r="N17" i="12"/>
  <c r="O17" i="12"/>
  <c r="P17" i="12"/>
  <c r="Q17" i="12"/>
  <c r="R17" i="12"/>
  <c r="S17" i="12"/>
  <c r="T17" i="12"/>
  <c r="U17" i="12"/>
  <c r="V17" i="12"/>
  <c r="W17" i="12"/>
  <c r="X17" i="12"/>
  <c r="E18" i="12"/>
  <c r="F18" i="12"/>
  <c r="G18" i="12"/>
  <c r="H18" i="12"/>
  <c r="I18" i="12"/>
  <c r="J18" i="12"/>
  <c r="K18" i="12"/>
  <c r="L18" i="12"/>
  <c r="M18" i="12"/>
  <c r="N18" i="12"/>
  <c r="O18" i="12"/>
  <c r="P18" i="12"/>
  <c r="Q18" i="12"/>
  <c r="R18" i="12"/>
  <c r="S18" i="12"/>
  <c r="T18" i="12"/>
  <c r="U18" i="12"/>
  <c r="V18" i="12"/>
  <c r="W18" i="12"/>
  <c r="X18" i="12"/>
  <c r="D18" i="12"/>
  <c r="D17" i="12"/>
  <c r="D16" i="12"/>
  <c r="D15" i="12"/>
  <c r="D14" i="12"/>
  <c r="D13" i="12"/>
  <c r="D12" i="12"/>
  <c r="D11" i="12"/>
  <c r="D10" i="12"/>
  <c r="D9" i="12"/>
  <c r="D8" i="12"/>
  <c r="D7" i="12"/>
  <c r="D6" i="12"/>
  <c r="D5" i="12"/>
  <c r="D4" i="12"/>
  <c r="D3" i="12"/>
  <c r="E3" i="15" l="1"/>
  <c r="E4" i="15"/>
  <c r="E3" i="3"/>
  <c r="BM3" i="3" l="1"/>
  <c r="AX3" i="3"/>
  <c r="AI3" i="3"/>
  <c r="T3" i="3"/>
  <c r="E12" i="15" l="1"/>
  <c r="F12" i="15"/>
  <c r="G12" i="15"/>
  <c r="H12" i="15"/>
  <c r="I12" i="15"/>
  <c r="E9" i="15"/>
  <c r="F9" i="15"/>
  <c r="G9" i="15"/>
  <c r="H9" i="15"/>
  <c r="I9" i="15"/>
  <c r="E10" i="15" l="1"/>
  <c r="F10" i="15"/>
  <c r="G10" i="15"/>
  <c r="H10" i="15"/>
  <c r="I10" i="15"/>
  <c r="E6" i="15"/>
  <c r="F6" i="15"/>
  <c r="G6" i="15"/>
  <c r="H6" i="15"/>
  <c r="I6" i="15"/>
  <c r="E11" i="15" l="1"/>
  <c r="F11" i="15"/>
  <c r="G11" i="15"/>
  <c r="H11" i="15"/>
  <c r="I11" i="15"/>
  <c r="F3" i="15"/>
  <c r="G3" i="15"/>
  <c r="H3" i="15"/>
  <c r="I3" i="15"/>
  <c r="E8" i="15"/>
  <c r="F8" i="15"/>
  <c r="G8" i="15"/>
  <c r="H8" i="15"/>
  <c r="I8" i="15"/>
  <c r="E7" i="15"/>
  <c r="F7" i="15"/>
  <c r="G7" i="15"/>
  <c r="H7" i="15"/>
  <c r="I7" i="15"/>
  <c r="E5" i="15" l="1"/>
  <c r="F5" i="15"/>
  <c r="G5" i="15"/>
  <c r="H5" i="15"/>
  <c r="I5" i="15"/>
  <c r="F4" i="15"/>
  <c r="G4" i="15"/>
  <c r="H4" i="15"/>
  <c r="I4" i="15"/>
  <c r="G12" i="5" l="1"/>
  <c r="F12" i="5"/>
  <c r="E12" i="5"/>
  <c r="D12" i="5"/>
  <c r="C12" i="5"/>
  <c r="BQ38" i="3"/>
  <c r="Y64" i="5" s="1"/>
  <c r="BR38" i="3"/>
  <c r="Y65" i="5" s="1"/>
  <c r="BS38" i="3"/>
  <c r="Y66" i="5" s="1"/>
  <c r="BT38" i="3"/>
  <c r="Y67" i="5" s="1"/>
  <c r="BU38" i="3"/>
  <c r="Y68" i="5" s="1"/>
  <c r="BV38" i="3"/>
  <c r="Y69" i="5" s="1"/>
  <c r="BW38" i="3"/>
  <c r="Y70" i="5" s="1"/>
  <c r="BX38" i="3"/>
  <c r="Y71" i="5" s="1"/>
  <c r="BY38" i="3"/>
  <c r="Y72" i="5" s="1"/>
  <c r="BZ38" i="3"/>
  <c r="Y73" i="5" s="1"/>
  <c r="CA38" i="3"/>
  <c r="Y74" i="5" s="1"/>
  <c r="BQ37" i="3"/>
  <c r="Y52" i="5" s="1"/>
  <c r="BR37" i="3"/>
  <c r="Y53" i="5" s="1"/>
  <c r="BS37" i="3"/>
  <c r="Y54" i="5" s="1"/>
  <c r="BT37" i="3"/>
  <c r="Y55" i="5" s="1"/>
  <c r="BU37" i="3"/>
  <c r="Y56" i="5" s="1"/>
  <c r="BV37" i="3"/>
  <c r="Y57" i="5" s="1"/>
  <c r="BW37" i="3"/>
  <c r="Y58" i="5" s="1"/>
  <c r="BX37" i="3"/>
  <c r="Y59" i="5" s="1"/>
  <c r="BY37" i="3"/>
  <c r="Y60" i="5" s="1"/>
  <c r="BZ37" i="3"/>
  <c r="Y61" i="5" s="1"/>
  <c r="CA37" i="3"/>
  <c r="Y62" i="5" s="1"/>
  <c r="BQ34" i="3"/>
  <c r="Y40" i="5" s="1"/>
  <c r="BR34" i="3"/>
  <c r="Y41" i="5" s="1"/>
  <c r="BS34" i="3"/>
  <c r="Y42" i="5" s="1"/>
  <c r="BT34" i="3"/>
  <c r="Y43" i="5" s="1"/>
  <c r="BU34" i="3"/>
  <c r="Y44" i="5" s="1"/>
  <c r="BV34" i="3"/>
  <c r="Y45" i="5" s="1"/>
  <c r="BW34" i="3"/>
  <c r="Y46" i="5" s="1"/>
  <c r="BX34" i="3"/>
  <c r="Y47" i="5" s="1"/>
  <c r="BY34" i="3"/>
  <c r="Y48" i="5" s="1"/>
  <c r="BZ34" i="3"/>
  <c r="Y49" i="5" s="1"/>
  <c r="CA34" i="3"/>
  <c r="Y50" i="5" s="1"/>
  <c r="BQ33" i="3"/>
  <c r="Y28" i="5" s="1"/>
  <c r="BR33" i="3"/>
  <c r="Y29" i="5" s="1"/>
  <c r="BS33" i="3"/>
  <c r="Y30" i="5" s="1"/>
  <c r="BT33" i="3"/>
  <c r="Y31" i="5" s="1"/>
  <c r="BU33" i="3"/>
  <c r="Y32" i="5" s="1"/>
  <c r="BV33" i="3"/>
  <c r="Y33" i="5" s="1"/>
  <c r="BW33" i="3"/>
  <c r="Y34" i="5" s="1"/>
  <c r="BX33" i="3"/>
  <c r="Y35" i="5" s="1"/>
  <c r="BY33" i="3"/>
  <c r="Y36" i="5" s="1"/>
  <c r="BZ33" i="3"/>
  <c r="Y37" i="5" s="1"/>
  <c r="CA33" i="3"/>
  <c r="Y38" i="5" s="1"/>
  <c r="BP38" i="3"/>
  <c r="Y63" i="5" s="1"/>
  <c r="BP37" i="3"/>
  <c r="Y51" i="5" s="1"/>
  <c r="BP34" i="3"/>
  <c r="Y39" i="5" s="1"/>
  <c r="BP33" i="3"/>
  <c r="Y27" i="5" s="1"/>
  <c r="BB38" i="3"/>
  <c r="X64" i="5" s="1"/>
  <c r="BC38" i="3"/>
  <c r="X65" i="5" s="1"/>
  <c r="BD38" i="3"/>
  <c r="X66" i="5" s="1"/>
  <c r="BE38" i="3"/>
  <c r="X67" i="5" s="1"/>
  <c r="BF38" i="3"/>
  <c r="X68" i="5" s="1"/>
  <c r="BG38" i="3"/>
  <c r="X69" i="5" s="1"/>
  <c r="BH38" i="3"/>
  <c r="X70" i="5" s="1"/>
  <c r="BI38" i="3"/>
  <c r="X71" i="5" s="1"/>
  <c r="BJ38" i="3"/>
  <c r="X72" i="5" s="1"/>
  <c r="BK38" i="3"/>
  <c r="X73" i="5" s="1"/>
  <c r="BL38" i="3"/>
  <c r="X74" i="5" s="1"/>
  <c r="BB37" i="3"/>
  <c r="X52" i="5" s="1"/>
  <c r="BC37" i="3"/>
  <c r="X53" i="5" s="1"/>
  <c r="BD37" i="3"/>
  <c r="X54" i="5" s="1"/>
  <c r="BE37" i="3"/>
  <c r="X55" i="5" s="1"/>
  <c r="BF37" i="3"/>
  <c r="X56" i="5" s="1"/>
  <c r="BG37" i="3"/>
  <c r="X57" i="5" s="1"/>
  <c r="BH37" i="3"/>
  <c r="X58" i="5" s="1"/>
  <c r="BI37" i="3"/>
  <c r="X59" i="5" s="1"/>
  <c r="BJ37" i="3"/>
  <c r="X60" i="5" s="1"/>
  <c r="BK37" i="3"/>
  <c r="X61" i="5" s="1"/>
  <c r="BL37" i="3"/>
  <c r="X62" i="5" s="1"/>
  <c r="BB34" i="3"/>
  <c r="X40" i="5" s="1"/>
  <c r="BC34" i="3"/>
  <c r="X41" i="5" s="1"/>
  <c r="BD34" i="3"/>
  <c r="X42" i="5" s="1"/>
  <c r="BE34" i="3"/>
  <c r="X43" i="5" s="1"/>
  <c r="BF34" i="3"/>
  <c r="X44" i="5" s="1"/>
  <c r="BG34" i="3"/>
  <c r="X45" i="5" s="1"/>
  <c r="BH34" i="3"/>
  <c r="X46" i="5" s="1"/>
  <c r="BI34" i="3"/>
  <c r="X47" i="5" s="1"/>
  <c r="BJ34" i="3"/>
  <c r="X48" i="5" s="1"/>
  <c r="BK34" i="3"/>
  <c r="X49" i="5" s="1"/>
  <c r="BL34" i="3"/>
  <c r="X50" i="5" s="1"/>
  <c r="BB33" i="3"/>
  <c r="X28" i="5" s="1"/>
  <c r="BC33" i="3"/>
  <c r="X29" i="5" s="1"/>
  <c r="BD33" i="3"/>
  <c r="X30" i="5" s="1"/>
  <c r="BE33" i="3"/>
  <c r="X31" i="5" s="1"/>
  <c r="BF33" i="3"/>
  <c r="X32" i="5" s="1"/>
  <c r="BG33" i="3"/>
  <c r="X33" i="5" s="1"/>
  <c r="BH33" i="3"/>
  <c r="X34" i="5" s="1"/>
  <c r="BI33" i="3"/>
  <c r="X35" i="5" s="1"/>
  <c r="BJ33" i="3"/>
  <c r="X36" i="5" s="1"/>
  <c r="BK33" i="3"/>
  <c r="X37" i="5" s="1"/>
  <c r="BL33" i="3"/>
  <c r="X38" i="5" s="1"/>
  <c r="BA38" i="3"/>
  <c r="X63" i="5" s="1"/>
  <c r="BA37" i="3"/>
  <c r="X51" i="5" s="1"/>
  <c r="BA34" i="3"/>
  <c r="X39" i="5" s="1"/>
  <c r="BA33" i="3"/>
  <c r="X27" i="5" s="1"/>
  <c r="AM38" i="3"/>
  <c r="W64" i="5" s="1"/>
  <c r="AN38" i="3"/>
  <c r="W65" i="5" s="1"/>
  <c r="AO38" i="3"/>
  <c r="W66" i="5" s="1"/>
  <c r="AP38" i="3"/>
  <c r="W67" i="5" s="1"/>
  <c r="AQ38" i="3"/>
  <c r="W68" i="5" s="1"/>
  <c r="AR38" i="3"/>
  <c r="W69" i="5" s="1"/>
  <c r="AS38" i="3"/>
  <c r="W70" i="5" s="1"/>
  <c r="AT38" i="3"/>
  <c r="W71" i="5" s="1"/>
  <c r="AU38" i="3"/>
  <c r="W72" i="5" s="1"/>
  <c r="AV38" i="3"/>
  <c r="W73" i="5" s="1"/>
  <c r="AW38" i="3"/>
  <c r="W74" i="5" s="1"/>
  <c r="AM37" i="3"/>
  <c r="W52" i="5" s="1"/>
  <c r="AN37" i="3"/>
  <c r="W53" i="5" s="1"/>
  <c r="AO37" i="3"/>
  <c r="W54" i="5" s="1"/>
  <c r="AP37" i="3"/>
  <c r="W55" i="5" s="1"/>
  <c r="AQ37" i="3"/>
  <c r="W56" i="5" s="1"/>
  <c r="AR37" i="3"/>
  <c r="W57" i="5" s="1"/>
  <c r="AS37" i="3"/>
  <c r="W58" i="5" s="1"/>
  <c r="AT37" i="3"/>
  <c r="W59" i="5" s="1"/>
  <c r="AU37" i="3"/>
  <c r="W60" i="5" s="1"/>
  <c r="AV37" i="3"/>
  <c r="W61" i="5" s="1"/>
  <c r="AW37" i="3"/>
  <c r="W62" i="5" s="1"/>
  <c r="AM34" i="3"/>
  <c r="W40" i="5" s="1"/>
  <c r="AN34" i="3"/>
  <c r="W41" i="5" s="1"/>
  <c r="AO34" i="3"/>
  <c r="W42" i="5" s="1"/>
  <c r="AP34" i="3"/>
  <c r="W43" i="5" s="1"/>
  <c r="AQ34" i="3"/>
  <c r="W44" i="5" s="1"/>
  <c r="AR34" i="3"/>
  <c r="W45" i="5" s="1"/>
  <c r="AS34" i="3"/>
  <c r="W46" i="5" s="1"/>
  <c r="AT34" i="3"/>
  <c r="W47" i="5" s="1"/>
  <c r="AU34" i="3"/>
  <c r="W48" i="5" s="1"/>
  <c r="AV34" i="3"/>
  <c r="W49" i="5" s="1"/>
  <c r="AW34" i="3"/>
  <c r="W50" i="5" s="1"/>
  <c r="AM33" i="3"/>
  <c r="W28" i="5" s="1"/>
  <c r="AN33" i="3"/>
  <c r="W29" i="5" s="1"/>
  <c r="AO33" i="3"/>
  <c r="W30" i="5" s="1"/>
  <c r="AP33" i="3"/>
  <c r="W31" i="5" s="1"/>
  <c r="AQ33" i="3"/>
  <c r="W32" i="5" s="1"/>
  <c r="AR33" i="3"/>
  <c r="W33" i="5" s="1"/>
  <c r="AS33" i="3"/>
  <c r="W34" i="5" s="1"/>
  <c r="AT33" i="3"/>
  <c r="W35" i="5" s="1"/>
  <c r="AU33" i="3"/>
  <c r="W36" i="5" s="1"/>
  <c r="AV33" i="3"/>
  <c r="W37" i="5" s="1"/>
  <c r="AW33" i="3"/>
  <c r="W38" i="5" s="1"/>
  <c r="AL38" i="3"/>
  <c r="W63" i="5" s="1"/>
  <c r="AL37" i="3"/>
  <c r="W51" i="5" s="1"/>
  <c r="AL34" i="3"/>
  <c r="W39" i="5" s="1"/>
  <c r="AL33" i="3"/>
  <c r="W27" i="5" s="1"/>
  <c r="X38" i="3"/>
  <c r="V64" i="5" s="1"/>
  <c r="Y38" i="3"/>
  <c r="V65" i="5" s="1"/>
  <c r="Z38" i="3"/>
  <c r="V66" i="5" s="1"/>
  <c r="AA38" i="3"/>
  <c r="V67" i="5" s="1"/>
  <c r="AB38" i="3"/>
  <c r="V68" i="5" s="1"/>
  <c r="AC38" i="3"/>
  <c r="V69" i="5" s="1"/>
  <c r="AD38" i="3"/>
  <c r="V70" i="5" s="1"/>
  <c r="AE38" i="3"/>
  <c r="V71" i="5" s="1"/>
  <c r="AF38" i="3"/>
  <c r="V72" i="5" s="1"/>
  <c r="AG38" i="3"/>
  <c r="V73" i="5" s="1"/>
  <c r="AH38" i="3"/>
  <c r="V74" i="5" s="1"/>
  <c r="X37" i="3"/>
  <c r="V52" i="5" s="1"/>
  <c r="Y37" i="3"/>
  <c r="V53" i="5" s="1"/>
  <c r="Z37" i="3"/>
  <c r="V54" i="5" s="1"/>
  <c r="AA37" i="3"/>
  <c r="V55" i="5" s="1"/>
  <c r="AB37" i="3"/>
  <c r="V56" i="5" s="1"/>
  <c r="AC37" i="3"/>
  <c r="V57" i="5" s="1"/>
  <c r="AD37" i="3"/>
  <c r="V58" i="5" s="1"/>
  <c r="AE37" i="3"/>
  <c r="V59" i="5" s="1"/>
  <c r="AF37" i="3"/>
  <c r="V60" i="5" s="1"/>
  <c r="AG37" i="3"/>
  <c r="V61" i="5" s="1"/>
  <c r="AH37" i="3"/>
  <c r="V62" i="5" s="1"/>
  <c r="X34" i="3"/>
  <c r="V40" i="5" s="1"/>
  <c r="Y34" i="3"/>
  <c r="V41" i="5" s="1"/>
  <c r="Z34" i="3"/>
  <c r="V42" i="5" s="1"/>
  <c r="AA34" i="3"/>
  <c r="V43" i="5" s="1"/>
  <c r="AB34" i="3"/>
  <c r="V44" i="5" s="1"/>
  <c r="AC34" i="3"/>
  <c r="V45" i="5" s="1"/>
  <c r="AD34" i="3"/>
  <c r="V46" i="5" s="1"/>
  <c r="AE34" i="3"/>
  <c r="V47" i="5" s="1"/>
  <c r="AF34" i="3"/>
  <c r="V48" i="5" s="1"/>
  <c r="AG34" i="3"/>
  <c r="V49" i="5" s="1"/>
  <c r="AH34" i="3"/>
  <c r="V50" i="5" s="1"/>
  <c r="X33" i="3"/>
  <c r="V28" i="5" s="1"/>
  <c r="Y33" i="3"/>
  <c r="V29" i="5" s="1"/>
  <c r="Z33" i="3"/>
  <c r="V30" i="5" s="1"/>
  <c r="AA33" i="3"/>
  <c r="V31" i="5" s="1"/>
  <c r="AB33" i="3"/>
  <c r="V32" i="5" s="1"/>
  <c r="AC33" i="3"/>
  <c r="V33" i="5" s="1"/>
  <c r="AD33" i="3"/>
  <c r="V34" i="5" s="1"/>
  <c r="AE33" i="3"/>
  <c r="V35" i="5" s="1"/>
  <c r="AF33" i="3"/>
  <c r="V36" i="5" s="1"/>
  <c r="AG33" i="3"/>
  <c r="V37" i="5" s="1"/>
  <c r="AH33" i="3"/>
  <c r="V38" i="5" s="1"/>
  <c r="W38" i="3"/>
  <c r="V63" i="5" s="1"/>
  <c r="W37" i="3"/>
  <c r="V51" i="5" s="1"/>
  <c r="W34" i="3"/>
  <c r="V39" i="5" s="1"/>
  <c r="W33" i="3"/>
  <c r="V27" i="5" s="1"/>
  <c r="I38" i="3"/>
  <c r="U64" i="5" s="1"/>
  <c r="J38" i="3"/>
  <c r="U65" i="5" s="1"/>
  <c r="K38" i="3"/>
  <c r="U66" i="5" s="1"/>
  <c r="L38" i="3"/>
  <c r="U67" i="5" s="1"/>
  <c r="M38" i="3"/>
  <c r="U68" i="5" s="1"/>
  <c r="N38" i="3"/>
  <c r="U69" i="5" s="1"/>
  <c r="O38" i="3"/>
  <c r="U70" i="5" s="1"/>
  <c r="P38" i="3"/>
  <c r="U71" i="5" s="1"/>
  <c r="Q38" i="3"/>
  <c r="U72" i="5" s="1"/>
  <c r="R38" i="3"/>
  <c r="U73" i="5" s="1"/>
  <c r="S38" i="3"/>
  <c r="U74" i="5" s="1"/>
  <c r="I37" i="3"/>
  <c r="U52" i="5" s="1"/>
  <c r="J37" i="3"/>
  <c r="U53" i="5" s="1"/>
  <c r="K37" i="3"/>
  <c r="U54" i="5" s="1"/>
  <c r="L37" i="3"/>
  <c r="U55" i="5" s="1"/>
  <c r="M37" i="3"/>
  <c r="U56" i="5" s="1"/>
  <c r="N37" i="3"/>
  <c r="U57" i="5" s="1"/>
  <c r="O37" i="3"/>
  <c r="U58" i="5" s="1"/>
  <c r="P37" i="3"/>
  <c r="U59" i="5" s="1"/>
  <c r="Q37" i="3"/>
  <c r="U60" i="5" s="1"/>
  <c r="R37" i="3"/>
  <c r="U61" i="5" s="1"/>
  <c r="S37" i="3"/>
  <c r="U62" i="5" s="1"/>
  <c r="I34" i="3"/>
  <c r="U40" i="5" s="1"/>
  <c r="J34" i="3"/>
  <c r="U41" i="5" s="1"/>
  <c r="K34" i="3"/>
  <c r="U42" i="5" s="1"/>
  <c r="L34" i="3"/>
  <c r="U43" i="5" s="1"/>
  <c r="M34" i="3"/>
  <c r="U44" i="5" s="1"/>
  <c r="N34" i="3"/>
  <c r="U45" i="5" s="1"/>
  <c r="O34" i="3"/>
  <c r="U46" i="5" s="1"/>
  <c r="P34" i="3"/>
  <c r="U47" i="5" s="1"/>
  <c r="Q34" i="3"/>
  <c r="U48" i="5" s="1"/>
  <c r="R34" i="3"/>
  <c r="U49" i="5" s="1"/>
  <c r="S34" i="3"/>
  <c r="U50" i="5" s="1"/>
  <c r="I33" i="3"/>
  <c r="U28" i="5" s="1"/>
  <c r="J33" i="3"/>
  <c r="U29" i="5" s="1"/>
  <c r="K33" i="3"/>
  <c r="U30" i="5" s="1"/>
  <c r="L33" i="3"/>
  <c r="U31" i="5" s="1"/>
  <c r="M33" i="3"/>
  <c r="U32" i="5" s="1"/>
  <c r="N33" i="3"/>
  <c r="U33" i="5" s="1"/>
  <c r="O33" i="3"/>
  <c r="U34" i="5" s="1"/>
  <c r="P33" i="3"/>
  <c r="U35" i="5" s="1"/>
  <c r="Q33" i="3"/>
  <c r="U36" i="5" s="1"/>
  <c r="R33" i="3"/>
  <c r="U37" i="5" s="1"/>
  <c r="S33" i="3"/>
  <c r="U38" i="5" s="1"/>
  <c r="H38" i="3"/>
  <c r="U63" i="5" s="1"/>
  <c r="H37" i="3"/>
  <c r="U51" i="5" s="1"/>
  <c r="H34" i="3"/>
  <c r="U39" i="5" s="1"/>
  <c r="H33" i="3"/>
  <c r="U27" i="5" s="1"/>
  <c r="Y16" i="5"/>
  <c r="Y17" i="5"/>
  <c r="Y18" i="5"/>
  <c r="Y19" i="5"/>
  <c r="Y20" i="5"/>
  <c r="Y21" i="5"/>
  <c r="Y22" i="5"/>
  <c r="Y23" i="5"/>
  <c r="Y24" i="5"/>
  <c r="Y25" i="5"/>
  <c r="Y26" i="5"/>
  <c r="X16" i="5"/>
  <c r="X17" i="5"/>
  <c r="X18" i="5"/>
  <c r="X19" i="5"/>
  <c r="X20" i="5"/>
  <c r="X21" i="5"/>
  <c r="X22" i="5"/>
  <c r="X23" i="5"/>
  <c r="X24" i="5"/>
  <c r="X25" i="5"/>
  <c r="X26" i="5"/>
  <c r="W16" i="5"/>
  <c r="W17" i="5"/>
  <c r="W18" i="5"/>
  <c r="W19" i="5"/>
  <c r="W20" i="5"/>
  <c r="W21" i="5"/>
  <c r="W22" i="5"/>
  <c r="W23" i="5"/>
  <c r="W24" i="5"/>
  <c r="W25" i="5"/>
  <c r="W26" i="5"/>
  <c r="V16" i="5"/>
  <c r="V17" i="5"/>
  <c r="V18" i="5"/>
  <c r="V19" i="5"/>
  <c r="V20" i="5"/>
  <c r="V21" i="5"/>
  <c r="V22" i="5"/>
  <c r="V23" i="5"/>
  <c r="V24" i="5"/>
  <c r="V25" i="5"/>
  <c r="V26" i="5"/>
  <c r="U16" i="5"/>
  <c r="U17" i="5"/>
  <c r="U18" i="5"/>
  <c r="U19" i="5"/>
  <c r="U20" i="5"/>
  <c r="U21" i="5"/>
  <c r="U22" i="5"/>
  <c r="U23" i="5"/>
  <c r="U24" i="5"/>
  <c r="U25" i="5"/>
  <c r="U26" i="5"/>
  <c r="Y15" i="5"/>
  <c r="X15" i="5"/>
  <c r="W15" i="5"/>
  <c r="V15" i="5"/>
  <c r="U15" i="5"/>
  <c r="BQ7" i="3"/>
  <c r="Y4" i="5" s="1"/>
  <c r="BR7" i="3"/>
  <c r="Y5" i="5" s="1"/>
  <c r="BS7" i="3"/>
  <c r="Y6" i="5" s="1"/>
  <c r="BT7" i="3"/>
  <c r="Y7" i="5" s="1"/>
  <c r="BU7" i="3"/>
  <c r="Y8" i="5" s="1"/>
  <c r="BV7" i="3"/>
  <c r="Y9" i="5" s="1"/>
  <c r="BW7" i="3"/>
  <c r="Y10" i="5" s="1"/>
  <c r="BX7" i="3"/>
  <c r="Y11" i="5" s="1"/>
  <c r="BY7" i="3"/>
  <c r="Y12" i="5" s="1"/>
  <c r="BZ7" i="3"/>
  <c r="Y13" i="5" s="1"/>
  <c r="CA7" i="3"/>
  <c r="Y14" i="5" s="1"/>
  <c r="BP7" i="3"/>
  <c r="Y3" i="5" s="1"/>
  <c r="BB7" i="3"/>
  <c r="X4" i="5" s="1"/>
  <c r="BC7" i="3"/>
  <c r="X5" i="5" s="1"/>
  <c r="BD7" i="3"/>
  <c r="X6" i="5" s="1"/>
  <c r="BE7" i="3"/>
  <c r="X7" i="5" s="1"/>
  <c r="BF7" i="3"/>
  <c r="X8" i="5" s="1"/>
  <c r="BG7" i="3"/>
  <c r="X9" i="5" s="1"/>
  <c r="BH7" i="3"/>
  <c r="X10" i="5" s="1"/>
  <c r="BI7" i="3"/>
  <c r="X11" i="5" s="1"/>
  <c r="BJ7" i="3"/>
  <c r="X12" i="5" s="1"/>
  <c r="BK7" i="3"/>
  <c r="X13" i="5" s="1"/>
  <c r="BL7" i="3"/>
  <c r="X14" i="5" s="1"/>
  <c r="BA7" i="3"/>
  <c r="X3" i="5" s="1"/>
  <c r="AM7" i="3"/>
  <c r="W4" i="5" s="1"/>
  <c r="AN7" i="3"/>
  <c r="W5" i="5" s="1"/>
  <c r="AO7" i="3"/>
  <c r="W6" i="5" s="1"/>
  <c r="AP7" i="3"/>
  <c r="W7" i="5" s="1"/>
  <c r="AQ7" i="3"/>
  <c r="W8" i="5" s="1"/>
  <c r="AR7" i="3"/>
  <c r="W9" i="5" s="1"/>
  <c r="AS7" i="3"/>
  <c r="W10" i="5" s="1"/>
  <c r="AT7" i="3"/>
  <c r="W11" i="5" s="1"/>
  <c r="AU7" i="3"/>
  <c r="W12" i="5" s="1"/>
  <c r="AV7" i="3"/>
  <c r="W13" i="5" s="1"/>
  <c r="AW7" i="3"/>
  <c r="W14" i="5" s="1"/>
  <c r="AL7" i="3"/>
  <c r="W3" i="5" s="1"/>
  <c r="X7" i="3"/>
  <c r="V4" i="5" s="1"/>
  <c r="Y7" i="3"/>
  <c r="V5" i="5" s="1"/>
  <c r="Z7" i="3"/>
  <c r="V6" i="5" s="1"/>
  <c r="AA7" i="3"/>
  <c r="V7" i="5" s="1"/>
  <c r="AB7" i="3"/>
  <c r="V8" i="5" s="1"/>
  <c r="AC7" i="3"/>
  <c r="V9" i="5" s="1"/>
  <c r="AD7" i="3"/>
  <c r="V10" i="5" s="1"/>
  <c r="AE7" i="3"/>
  <c r="V11" i="5" s="1"/>
  <c r="AF7" i="3"/>
  <c r="V12" i="5" s="1"/>
  <c r="AG7" i="3"/>
  <c r="V13" i="5" s="1"/>
  <c r="AH7" i="3"/>
  <c r="V14" i="5" s="1"/>
  <c r="W7" i="3"/>
  <c r="V3" i="5" s="1"/>
  <c r="I7" i="3"/>
  <c r="U4" i="5" s="1"/>
  <c r="J7" i="3"/>
  <c r="U5" i="5" s="1"/>
  <c r="K7" i="3"/>
  <c r="U6" i="5" s="1"/>
  <c r="L7" i="3"/>
  <c r="U7" i="5" s="1"/>
  <c r="M7" i="3"/>
  <c r="U8" i="5" s="1"/>
  <c r="N7" i="3"/>
  <c r="U9" i="5" s="1"/>
  <c r="O7" i="3"/>
  <c r="U10" i="5" s="1"/>
  <c r="P7" i="3"/>
  <c r="U11" i="5" s="1"/>
  <c r="Q7" i="3"/>
  <c r="U12" i="5" s="1"/>
  <c r="R7" i="3"/>
  <c r="U13" i="5" s="1"/>
  <c r="S7" i="3"/>
  <c r="U14" i="5" s="1"/>
  <c r="H7" i="3"/>
  <c r="U3" i="5" s="1"/>
  <c r="BM51" i="3"/>
  <c r="BM50" i="3"/>
  <c r="BM49" i="3"/>
  <c r="BM48" i="3"/>
  <c r="BM47" i="3"/>
  <c r="BM46" i="3"/>
  <c r="BM45" i="3"/>
  <c r="BM44" i="3"/>
  <c r="BM43" i="3"/>
  <c r="BM42" i="3"/>
  <c r="BM41" i="3"/>
  <c r="G18" i="5" s="1"/>
  <c r="G17" i="5"/>
  <c r="BM39" i="3"/>
  <c r="G16" i="5" s="1"/>
  <c r="BM36" i="3"/>
  <c r="G15" i="5" s="1"/>
  <c r="BM32" i="3"/>
  <c r="G14" i="5" s="1"/>
  <c r="BM31" i="3"/>
  <c r="BO30" i="3"/>
  <c r="P8" i="5" s="1"/>
  <c r="BN30" i="3"/>
  <c r="P7" i="5" s="1"/>
  <c r="BM29" i="3"/>
  <c r="G13" i="5" s="1"/>
  <c r="BM28" i="3"/>
  <c r="BM27" i="3"/>
  <c r="BM26" i="3"/>
  <c r="BO25" i="3"/>
  <c r="BN25" i="3"/>
  <c r="BM24" i="3"/>
  <c r="BO21" i="3"/>
  <c r="BN21" i="3"/>
  <c r="BM20" i="3"/>
  <c r="G11" i="5" s="1"/>
  <c r="BM19" i="3"/>
  <c r="G10" i="5" s="1"/>
  <c r="BM18" i="3"/>
  <c r="G9" i="5" s="1"/>
  <c r="BM17" i="3"/>
  <c r="BM16" i="3"/>
  <c r="BM15" i="3"/>
  <c r="BM14" i="3"/>
  <c r="BM13" i="3"/>
  <c r="G8" i="5" s="1"/>
  <c r="BM12" i="3"/>
  <c r="G7" i="5" s="1"/>
  <c r="BM11" i="3"/>
  <c r="G6" i="5" s="1"/>
  <c r="P6" i="5"/>
  <c r="P5" i="5"/>
  <c r="BO9" i="3"/>
  <c r="BN9" i="3"/>
  <c r="BM8" i="3"/>
  <c r="G5" i="5" s="1"/>
  <c r="BO6" i="3"/>
  <c r="P4" i="5" s="1"/>
  <c r="BN6" i="3"/>
  <c r="P3" i="5" s="1"/>
  <c r="BM5" i="3"/>
  <c r="G4" i="5" s="1"/>
  <c r="BM4" i="3"/>
  <c r="G3" i="5" s="1"/>
  <c r="K6" i="5"/>
  <c r="AZ30" i="3" l="1"/>
  <c r="O8" i="5" s="1"/>
  <c r="AZ25" i="3"/>
  <c r="AZ21" i="3"/>
  <c r="O6" i="5"/>
  <c r="AZ9" i="3"/>
  <c r="AY30" i="3"/>
  <c r="O7" i="5" s="1"/>
  <c r="AY25" i="3"/>
  <c r="AY21" i="3"/>
  <c r="O5" i="5"/>
  <c r="AY9" i="3"/>
  <c r="AK30" i="3"/>
  <c r="N8" i="5" s="1"/>
  <c r="AK25" i="3"/>
  <c r="AK21" i="3"/>
  <c r="N6" i="5"/>
  <c r="AK9" i="3"/>
  <c r="AJ30" i="3"/>
  <c r="N7" i="5" s="1"/>
  <c r="AJ25" i="3"/>
  <c r="AJ21" i="3"/>
  <c r="N5" i="5"/>
  <c r="AJ9" i="3"/>
  <c r="V30" i="3"/>
  <c r="M8" i="5" s="1"/>
  <c r="V25" i="3"/>
  <c r="V21" i="3"/>
  <c r="M6" i="5"/>
  <c r="V9" i="3"/>
  <c r="U30" i="3"/>
  <c r="M7" i="5" s="1"/>
  <c r="U25" i="3"/>
  <c r="U21" i="3"/>
  <c r="M5" i="5"/>
  <c r="U9" i="3"/>
  <c r="G30" i="3"/>
  <c r="L8" i="5" s="1"/>
  <c r="G25" i="3"/>
  <c r="G21" i="3"/>
  <c r="L6" i="5"/>
  <c r="G9" i="3"/>
  <c r="F30" i="3"/>
  <c r="L7" i="5" s="1"/>
  <c r="F25" i="3"/>
  <c r="F21" i="3"/>
  <c r="L5" i="5"/>
  <c r="F9" i="3"/>
  <c r="T60" i="5"/>
  <c r="T61" i="5"/>
  <c r="T62" i="5"/>
  <c r="T72" i="5"/>
  <c r="T73" i="5"/>
  <c r="T74" i="5"/>
  <c r="T50" i="5"/>
  <c r="T38" i="5"/>
  <c r="T26" i="5"/>
  <c r="AX51" i="3"/>
  <c r="AX50" i="3"/>
  <c r="AX49" i="3"/>
  <c r="AX48" i="3"/>
  <c r="AX47" i="3"/>
  <c r="AX46" i="3"/>
  <c r="AX45" i="3"/>
  <c r="AX44" i="3"/>
  <c r="AX43" i="3"/>
  <c r="AX42" i="3"/>
  <c r="AX41" i="3"/>
  <c r="F18" i="5" s="1"/>
  <c r="F17" i="5"/>
  <c r="AX39" i="3"/>
  <c r="F16" i="5" s="1"/>
  <c r="AX36" i="3"/>
  <c r="F15" i="5" s="1"/>
  <c r="AX32" i="3"/>
  <c r="F14" i="5" s="1"/>
  <c r="AX31" i="3"/>
  <c r="AX29" i="3"/>
  <c r="F13" i="5" s="1"/>
  <c r="AX28" i="3"/>
  <c r="AX27" i="3"/>
  <c r="AX26" i="3"/>
  <c r="AX24" i="3"/>
  <c r="AX20" i="3"/>
  <c r="F11" i="5" s="1"/>
  <c r="AX19" i="3"/>
  <c r="F10" i="5" s="1"/>
  <c r="AX18" i="3"/>
  <c r="F9" i="5" s="1"/>
  <c r="AX17" i="3"/>
  <c r="AX16" i="3"/>
  <c r="AX15" i="3"/>
  <c r="AX14" i="3"/>
  <c r="AX13" i="3"/>
  <c r="F8" i="5" s="1"/>
  <c r="AX12" i="3"/>
  <c r="F7" i="5" s="1"/>
  <c r="AX11" i="3"/>
  <c r="F6" i="5" s="1"/>
  <c r="AX8" i="3"/>
  <c r="F5" i="5" s="1"/>
  <c r="AI51" i="3"/>
  <c r="AI50" i="3"/>
  <c r="AI49" i="3"/>
  <c r="AI48" i="3"/>
  <c r="AI47" i="3"/>
  <c r="AI46" i="3"/>
  <c r="AI45" i="3"/>
  <c r="AI44" i="3"/>
  <c r="AI43" i="3"/>
  <c r="AI42" i="3"/>
  <c r="AI41" i="3"/>
  <c r="E18" i="5" s="1"/>
  <c r="E17" i="5"/>
  <c r="AI39" i="3"/>
  <c r="E16" i="5" s="1"/>
  <c r="AI36" i="3"/>
  <c r="E15" i="5" s="1"/>
  <c r="AI32" i="3"/>
  <c r="E14" i="5" s="1"/>
  <c r="AI31" i="3"/>
  <c r="AI29" i="3"/>
  <c r="E13" i="5" s="1"/>
  <c r="AI28" i="3"/>
  <c r="AI27" i="3"/>
  <c r="AI26" i="3"/>
  <c r="AI24" i="3"/>
  <c r="AI20" i="3"/>
  <c r="E11" i="5" s="1"/>
  <c r="AI19" i="3"/>
  <c r="E10" i="5" s="1"/>
  <c r="AI18" i="3"/>
  <c r="E9" i="5" s="1"/>
  <c r="AI17" i="3"/>
  <c r="AI16" i="3"/>
  <c r="AI15" i="3"/>
  <c r="AI14" i="3"/>
  <c r="AI13" i="3"/>
  <c r="E8" i="5" s="1"/>
  <c r="AI12" i="3"/>
  <c r="E7" i="5" s="1"/>
  <c r="AI11" i="3"/>
  <c r="E6" i="5" s="1"/>
  <c r="AI8" i="3"/>
  <c r="E5" i="5" s="1"/>
  <c r="T51" i="3"/>
  <c r="T50" i="3"/>
  <c r="T49" i="3"/>
  <c r="T48" i="3"/>
  <c r="T47" i="3"/>
  <c r="T46" i="3"/>
  <c r="T45" i="3"/>
  <c r="T44" i="3"/>
  <c r="T43" i="3"/>
  <c r="T42" i="3"/>
  <c r="T41" i="3"/>
  <c r="D18" i="5" s="1"/>
  <c r="D17" i="5"/>
  <c r="T39" i="3"/>
  <c r="D16" i="5" s="1"/>
  <c r="T36" i="3"/>
  <c r="D15" i="5" s="1"/>
  <c r="T32" i="3"/>
  <c r="D14" i="5" s="1"/>
  <c r="T31" i="3"/>
  <c r="T29" i="3"/>
  <c r="D13" i="5" s="1"/>
  <c r="T28" i="3"/>
  <c r="T27" i="3"/>
  <c r="T26" i="3"/>
  <c r="T24" i="3"/>
  <c r="T20" i="3"/>
  <c r="D11" i="5" s="1"/>
  <c r="T19" i="3"/>
  <c r="D10" i="5" s="1"/>
  <c r="T18" i="3"/>
  <c r="D9" i="5" s="1"/>
  <c r="T17" i="3"/>
  <c r="T16" i="3"/>
  <c r="T15" i="3"/>
  <c r="T14" i="3"/>
  <c r="T13" i="3"/>
  <c r="D8" i="5" s="1"/>
  <c r="T12" i="3"/>
  <c r="D7" i="5" s="1"/>
  <c r="T11" i="3"/>
  <c r="D6" i="5" s="1"/>
  <c r="T8" i="3"/>
  <c r="D5" i="5" s="1"/>
  <c r="E51" i="3"/>
  <c r="E50" i="3"/>
  <c r="E49" i="3"/>
  <c r="E48" i="3"/>
  <c r="E47" i="3"/>
  <c r="E46" i="3"/>
  <c r="E45" i="3"/>
  <c r="E44" i="3"/>
  <c r="E43" i="3"/>
  <c r="E42" i="3"/>
  <c r="E41" i="3"/>
  <c r="C18" i="5" s="1"/>
  <c r="C17" i="5"/>
  <c r="E39" i="3"/>
  <c r="C16" i="5" s="1"/>
  <c r="E36" i="3"/>
  <c r="C15" i="5" s="1"/>
  <c r="E32" i="3"/>
  <c r="C14" i="5" s="1"/>
  <c r="E31" i="3"/>
  <c r="E29" i="3"/>
  <c r="C13" i="5" s="1"/>
  <c r="E28" i="3"/>
  <c r="E27" i="3"/>
  <c r="E26" i="3"/>
  <c r="E24" i="3"/>
  <c r="E20" i="3"/>
  <c r="C11" i="5" s="1"/>
  <c r="E19" i="3"/>
  <c r="C10" i="5" s="1"/>
  <c r="E18" i="3"/>
  <c r="C9" i="5" s="1"/>
  <c r="E17" i="3"/>
  <c r="E16" i="3"/>
  <c r="E15" i="3"/>
  <c r="E14" i="3"/>
  <c r="E13" i="3"/>
  <c r="C8" i="5" s="1"/>
  <c r="E12" i="3"/>
  <c r="C7" i="5" s="1"/>
  <c r="E11" i="3"/>
  <c r="C6" i="5" s="1"/>
  <c r="E8" i="3"/>
  <c r="C5" i="5" s="1"/>
  <c r="AZ6" i="3"/>
  <c r="O4" i="5" s="1"/>
  <c r="AY6" i="3"/>
  <c r="O3" i="5" s="1"/>
  <c r="AK6" i="3"/>
  <c r="N4" i="5" s="1"/>
  <c r="AJ6" i="3"/>
  <c r="N3" i="5" s="1"/>
  <c r="V6" i="3"/>
  <c r="M4" i="5" s="1"/>
  <c r="U6" i="3"/>
  <c r="M3" i="5" s="1"/>
  <c r="AX5" i="3"/>
  <c r="F4" i="5" s="1"/>
  <c r="AI5" i="3"/>
  <c r="E4" i="5" s="1"/>
  <c r="T5" i="3"/>
  <c r="D4" i="5" s="1"/>
  <c r="AX4" i="3"/>
  <c r="F3" i="5" s="1"/>
  <c r="AI4" i="3"/>
  <c r="E3" i="5" s="1"/>
  <c r="T4" i="3"/>
  <c r="D3" i="5" s="1"/>
  <c r="G6" i="3"/>
  <c r="L4" i="5" s="1"/>
  <c r="F6" i="3"/>
  <c r="L3" i="5" s="1"/>
  <c r="E5" i="3"/>
  <c r="C4" i="5" s="1"/>
  <c r="E4" i="3"/>
  <c r="C3" i="5" s="1"/>
  <c r="B18" i="5" l="1"/>
  <c r="B17" i="5"/>
  <c r="B16" i="5"/>
  <c r="T71" i="5"/>
  <c r="T70" i="5"/>
  <c r="T69" i="5"/>
  <c r="T68" i="5"/>
  <c r="T67" i="5"/>
  <c r="T66" i="5"/>
  <c r="T65" i="5"/>
  <c r="T64" i="5"/>
  <c r="T63" i="5"/>
  <c r="T59" i="5"/>
  <c r="T58" i="5"/>
  <c r="T57" i="5"/>
  <c r="T56" i="5"/>
  <c r="T55" i="5"/>
  <c r="T54" i="5"/>
  <c r="T53" i="5"/>
  <c r="T52" i="5"/>
  <c r="T51" i="5"/>
  <c r="B15" i="5"/>
  <c r="T40" i="5"/>
  <c r="T41" i="5"/>
  <c r="T42" i="5"/>
  <c r="T43" i="5"/>
  <c r="T44" i="5"/>
  <c r="T45" i="5"/>
  <c r="T46" i="5"/>
  <c r="T47" i="5"/>
  <c r="T48" i="5"/>
  <c r="T49" i="5"/>
  <c r="T39" i="5"/>
  <c r="T37" i="5"/>
  <c r="T36" i="5"/>
  <c r="T35" i="5"/>
  <c r="T34" i="5"/>
  <c r="T33" i="5"/>
  <c r="T32" i="5"/>
  <c r="T31" i="5"/>
  <c r="T30" i="5"/>
  <c r="T29" i="5"/>
  <c r="T28" i="5"/>
  <c r="T27" i="5"/>
  <c r="B14" i="5"/>
  <c r="K8" i="5"/>
  <c r="K7" i="5"/>
  <c r="B13" i="5"/>
  <c r="B12" i="5"/>
  <c r="T25" i="5"/>
  <c r="T24" i="5"/>
  <c r="T23" i="5"/>
  <c r="T22" i="5"/>
  <c r="T21" i="5"/>
  <c r="T20" i="5"/>
  <c r="T19" i="5"/>
  <c r="T18" i="5"/>
  <c r="T17" i="5"/>
  <c r="T16" i="5"/>
  <c r="T15" i="5"/>
  <c r="B11" i="5"/>
  <c r="B10" i="5"/>
  <c r="B9" i="5"/>
  <c r="B8" i="5"/>
  <c r="B7" i="5"/>
  <c r="B6" i="5"/>
  <c r="K5" i="5"/>
  <c r="B5" i="5"/>
  <c r="T14" i="5"/>
  <c r="T13" i="5"/>
  <c r="T12" i="5"/>
  <c r="T11" i="5"/>
  <c r="T10" i="5"/>
  <c r="T9" i="5"/>
  <c r="T8" i="5"/>
  <c r="T7" i="5"/>
  <c r="T6" i="5"/>
  <c r="T5" i="5"/>
  <c r="T4" i="5"/>
  <c r="T3" i="5"/>
  <c r="K4" i="5"/>
  <c r="K3" i="5"/>
  <c r="B4" i="5"/>
  <c r="B3" i="5"/>
</calcChain>
</file>

<file path=xl/sharedStrings.xml><?xml version="1.0" encoding="utf-8"?>
<sst xmlns="http://schemas.openxmlformats.org/spreadsheetml/2006/main" count="1659" uniqueCount="646">
  <si>
    <t>Fonte de dados</t>
  </si>
  <si>
    <t>Ano</t>
  </si>
  <si>
    <t>Dados</t>
  </si>
  <si>
    <t>Descrição</t>
  </si>
  <si>
    <t xml:space="preserve">Rurb </t>
  </si>
  <si>
    <t>Rurbana</t>
  </si>
  <si>
    <t>Rru</t>
  </si>
  <si>
    <t>Rrural</t>
  </si>
  <si>
    <t>Rtotal</t>
  </si>
  <si>
    <t>Rtot</t>
  </si>
  <si>
    <t>Unidade</t>
  </si>
  <si>
    <t>Número de residências atendidas pela coleta convencional na área urbana</t>
  </si>
  <si>
    <t>Número total de residências na área urbana</t>
  </si>
  <si>
    <t>Número de residências atendidas pela coleta convencional na área rural</t>
  </si>
  <si>
    <t>Número total de residências na área rural</t>
  </si>
  <si>
    <t xml:space="preserve">Número de residências totais atendidas pela coleta convencional </t>
  </si>
  <si>
    <t>Número total de residências no município</t>
  </si>
  <si>
    <t>Unidade de medida</t>
  </si>
  <si>
    <t xml:space="preserve">tonelada/mês </t>
  </si>
  <si>
    <t>Massa de RSU coletada</t>
  </si>
  <si>
    <t>Massa coletada per capita</t>
  </si>
  <si>
    <t>Frequência da coleta domiciliar</t>
  </si>
  <si>
    <t>Frequência</t>
  </si>
  <si>
    <t>Anual</t>
  </si>
  <si>
    <t>Mensal</t>
  </si>
  <si>
    <t>quilogramas</t>
  </si>
  <si>
    <t>Ptotal</t>
  </si>
  <si>
    <t>População total do município</t>
  </si>
  <si>
    <t>habitantes</t>
  </si>
  <si>
    <t>Nfun</t>
  </si>
  <si>
    <t>Número total de funcionários que trabalha na coleta de resíduos sólidos urbanos</t>
  </si>
  <si>
    <t>População total atendida pela coleta convencional</t>
  </si>
  <si>
    <t>Vtotal (anual)</t>
  </si>
  <si>
    <t>Valor gasto no serviço de coleta convencional dos resíduos sólidos urbanos</t>
  </si>
  <si>
    <t>R$</t>
  </si>
  <si>
    <t>Mtotal (anual)</t>
  </si>
  <si>
    <t>toneladas</t>
  </si>
  <si>
    <t>Ptotal (atendida)</t>
  </si>
  <si>
    <t>Vtotal (coleta)</t>
  </si>
  <si>
    <t>Valor total gasto com a coleta seletiva</t>
  </si>
  <si>
    <t>Vtotal (manejo dos RSU)</t>
  </si>
  <si>
    <t>Valor total gasto com o manejo dos RSU</t>
  </si>
  <si>
    <t>Mtotal (RSS)</t>
  </si>
  <si>
    <t>Massa total de resíduos sólidos urbanos coletada anualmente</t>
  </si>
  <si>
    <t>Vtotal (RSS)</t>
  </si>
  <si>
    <t>Valor gasto com manejo dos resíduos de serviço de saúde</t>
  </si>
  <si>
    <t>Nfun (varrição)</t>
  </si>
  <si>
    <t>Número de funcionários do serviço de varrição</t>
  </si>
  <si>
    <t>funcionários</t>
  </si>
  <si>
    <t>P (urbana)</t>
  </si>
  <si>
    <t>População total da área urbana</t>
  </si>
  <si>
    <t>Nfun (capinação)</t>
  </si>
  <si>
    <t>Número de funcionários do serviço de capinação</t>
  </si>
  <si>
    <t>EI (km de vias limpas)</t>
  </si>
  <si>
    <t>Extensão total das vias contempladas pelo serviço de varrição</t>
  </si>
  <si>
    <t>km</t>
  </si>
  <si>
    <t>E (km de vias pavimentadas)</t>
  </si>
  <si>
    <t>Extensão total das vias pavimentadas no município</t>
  </si>
  <si>
    <t>Vtotal (varrição)</t>
  </si>
  <si>
    <t>Valor total gasto com o serviço de varrição</t>
  </si>
  <si>
    <t>R (atendida)</t>
  </si>
  <si>
    <t>Número de residências atendidas pela coleta seletiva</t>
  </si>
  <si>
    <t>unidade</t>
  </si>
  <si>
    <t>T (recicláveis coletado)</t>
  </si>
  <si>
    <t>Massa total dos materiais recicláveis coletada</t>
  </si>
  <si>
    <t>População total atendida pela coleta seletiva</t>
  </si>
  <si>
    <t>Mrtotal (diária)</t>
  </si>
  <si>
    <t xml:space="preserve">Massa diária total dos materiais recicláveis </t>
  </si>
  <si>
    <t>V (pago)</t>
  </si>
  <si>
    <t>Valor total pago pela coleta dos materiais recicláveis</t>
  </si>
  <si>
    <t>V (arrecadado)</t>
  </si>
  <si>
    <t>Valor arrecadado pelo município com a cobrança do serviço de manejo dos resíduos sólidos urbanos</t>
  </si>
  <si>
    <t>O (ocorrências anual)</t>
  </si>
  <si>
    <t>Indicador</t>
  </si>
  <si>
    <t>Frequência de atualização</t>
  </si>
  <si>
    <t>Expresso em</t>
  </si>
  <si>
    <t>Responsável pela geração e fonte de dados</t>
  </si>
  <si>
    <t>dias/semana</t>
  </si>
  <si>
    <t>Taxa de cobertura da coleta domiciliar na área urbana</t>
  </si>
  <si>
    <t>%</t>
  </si>
  <si>
    <t>Taxa de cobertura da coleta domiciliar na área rural</t>
  </si>
  <si>
    <t>Taxa de cobertura da coleta domiciliar no município</t>
  </si>
  <si>
    <t>Taxa de coletor e motorista por habitante urbano</t>
  </si>
  <si>
    <t>Produtividade média de coletores e motoristas</t>
  </si>
  <si>
    <t>Custo da coleta convencional</t>
  </si>
  <si>
    <t>Custo unitário da coleta</t>
  </si>
  <si>
    <t>Despesas per capita com a coleta de RSU</t>
  </si>
  <si>
    <t>Incidência do custo da coleta no custo total do manejo dos RSU</t>
  </si>
  <si>
    <t>Método de disposição final</t>
  </si>
  <si>
    <t>Existência de licença ambiental</t>
  </si>
  <si>
    <t>Existência de balança</t>
  </si>
  <si>
    <t>Custo da disposição final dos RSU</t>
  </si>
  <si>
    <t>Custo unitário da disposição final</t>
  </si>
  <si>
    <t>Despesas per capita com a disposição dos RSU</t>
  </si>
  <si>
    <t>Coleta diferenciada de resíduos de serviço de saúde (RSS)</t>
  </si>
  <si>
    <t xml:space="preserve">Massa coletada de RSS </t>
  </si>
  <si>
    <t>Taxa de massa do RSS sobre RSU</t>
  </si>
  <si>
    <t>Taxa de valor do RSS sobre RSU</t>
  </si>
  <si>
    <t>Coleta diferenciada dos resíduos de construção civil (RCC)</t>
  </si>
  <si>
    <t>Taxa de varredores por habitantes urbanos</t>
  </si>
  <si>
    <t>Taxa de capinadores por habitantes urbano</t>
  </si>
  <si>
    <t>Percentual da extensão atendida pela varrição</t>
  </si>
  <si>
    <t>Custo do serviço da varrição</t>
  </si>
  <si>
    <t>Custo unitário da varrição</t>
  </si>
  <si>
    <t>Incidência do custo da varrição no custo total do manejo de RSU</t>
  </si>
  <si>
    <t>Taxa de cobertura da coleta seletiva no município</t>
  </si>
  <si>
    <t>Massa de recicláveis coletada</t>
  </si>
  <si>
    <t>Taxa de recuperação de recicláveis</t>
  </si>
  <si>
    <t>Massa per capita de materiais recicláveis</t>
  </si>
  <si>
    <t>Custo do serviço para a coleta dos resíduos recicláveis</t>
  </si>
  <si>
    <t>Quantidade de material reciclável comercializado</t>
  </si>
  <si>
    <t>Custo total da coleta seletiva</t>
  </si>
  <si>
    <t>Sustentabilidade financeira da Prefeitura com o manejo de RSU</t>
  </si>
  <si>
    <t>Despesa per capita com manejo de RSU em relação à população urbana</t>
  </si>
  <si>
    <t>Quantidade de ocorrências de disposição irregular/clandestina de RSU</t>
  </si>
  <si>
    <t>Grau de recuperação dos passivos ambientais conhecidos</t>
  </si>
  <si>
    <t>Grau de implementação das medidas previstas no licenciamento das atividades relacionadas aos RSU</t>
  </si>
  <si>
    <t xml:space="preserve">Grau de estruturação da gestão de RSU na administração pública municipal </t>
  </si>
  <si>
    <t>Grau de capacitação dos funcionários atuantes na gestão de RSU</t>
  </si>
  <si>
    <t xml:space="preserve">Quantidade de ações de fiscalização relacionadas à gestão de RSU promovidas pelo poder público municipal </t>
  </si>
  <si>
    <t>Existência e grau de execução de plano municipal de RSU</t>
  </si>
  <si>
    <t xml:space="preserve">Grau de sistematização e disponibilização de informações sobre a gestão de RSU para a população </t>
  </si>
  <si>
    <t>Taxa de variação da geração per capita de RSU</t>
  </si>
  <si>
    <t>Efetividade dos programas de educação ambiental voltados as boas práticas da gestão de RSU</t>
  </si>
  <si>
    <t>Efetividade de atividades de multiplicação de boas práticas em relação aos RSU</t>
  </si>
  <si>
    <t>Semestral</t>
  </si>
  <si>
    <t>Kg / (habitantes/dia)</t>
  </si>
  <si>
    <t>Empregados / 1.000 habitantes</t>
  </si>
  <si>
    <t>Kg / (funcionário / dia)</t>
  </si>
  <si>
    <t>R$ / tonelada</t>
  </si>
  <si>
    <t>R$ / habitante</t>
  </si>
  <si>
    <t>Aterro sanitário / aterro controlado / lixão</t>
  </si>
  <si>
    <t>Sim / Não</t>
  </si>
  <si>
    <t xml:space="preserve">R$ </t>
  </si>
  <si>
    <t xml:space="preserve">Tonelada / mês </t>
  </si>
  <si>
    <t>Funcionários / 1.000 habitantes</t>
  </si>
  <si>
    <t>R$ / km</t>
  </si>
  <si>
    <t xml:space="preserve">tonelada / mês </t>
  </si>
  <si>
    <t>Tonelada</t>
  </si>
  <si>
    <t>ocorrências /ano a cada 1.000 habitantes</t>
  </si>
  <si>
    <t>MD / D / F</t>
  </si>
  <si>
    <t>MD / D /F</t>
  </si>
  <si>
    <t>Jan</t>
  </si>
  <si>
    <t>Fev</t>
  </si>
  <si>
    <t>Mar</t>
  </si>
  <si>
    <t>Abr</t>
  </si>
  <si>
    <t>Mai</t>
  </si>
  <si>
    <t>Jun</t>
  </si>
  <si>
    <t>Jul</t>
  </si>
  <si>
    <t>Ago</t>
  </si>
  <si>
    <t>Set</t>
  </si>
  <si>
    <t>Out</t>
  </si>
  <si>
    <t>Nov</t>
  </si>
  <si>
    <t>Dez</t>
  </si>
  <si>
    <t>1 Semestre</t>
  </si>
  <si>
    <t>2 Semestre</t>
  </si>
  <si>
    <t>Mtotal (mensal)</t>
  </si>
  <si>
    <t>Massa total de resíduos coletada mensalmente</t>
  </si>
  <si>
    <t>Local de destinação final dos resíduos sólidos urbanos</t>
  </si>
  <si>
    <t>-</t>
  </si>
  <si>
    <t>Existência de licença ambiental no Aterro sanitário</t>
  </si>
  <si>
    <t>Existência de balança no aterro sanitário</t>
  </si>
  <si>
    <t>Valor gasto com a disposição final dos resíduos sólidos urbanos</t>
  </si>
  <si>
    <t>Existência de coleta específica para os resíduos de serviço de saúde</t>
  </si>
  <si>
    <t xml:space="preserve">Massa total de resíduos de serviço de saúde coletada </t>
  </si>
  <si>
    <t>Existência de programa de coleta de resíduos de construção e demolição</t>
  </si>
  <si>
    <t>R$ / ano</t>
  </si>
  <si>
    <t>Anual / Semestral</t>
  </si>
  <si>
    <t>Anual / Mensal</t>
  </si>
  <si>
    <t>Anual  / Semestral</t>
  </si>
  <si>
    <t>Sim /Não</t>
  </si>
  <si>
    <t>ESF</t>
  </si>
  <si>
    <t>Aterro sanitário</t>
  </si>
  <si>
    <t>IBGE ou Projeção de população (PSBM)</t>
  </si>
  <si>
    <t>Base de cálculo</t>
  </si>
  <si>
    <t>Empresa terceirizada para realizar a coleta dos RSS</t>
  </si>
  <si>
    <t>Secretaria de obras</t>
  </si>
  <si>
    <t>Secretaria de financas</t>
  </si>
  <si>
    <t>Secretaria de financias</t>
  </si>
  <si>
    <t>Seretaria de obras</t>
  </si>
  <si>
    <t>Secretária responsável pela Coleta Seletiva</t>
  </si>
  <si>
    <t>Indica o número de ocorrências de disposição irregular/clandestina</t>
  </si>
  <si>
    <t>Fundação do meio ambiente</t>
  </si>
  <si>
    <t>Responsável pela gestão integrada dos resíduos sólidos</t>
  </si>
  <si>
    <t>Secretaria de Saúde</t>
  </si>
  <si>
    <t>Existência de licença ambiental no local de disposição final</t>
  </si>
  <si>
    <t>Administrador do local de disposição final</t>
  </si>
  <si>
    <t>Administrador do centro de triagem</t>
  </si>
  <si>
    <t>Orgão fiscalizadores</t>
  </si>
  <si>
    <t>2 semestre</t>
  </si>
  <si>
    <t>Indicador (anual)</t>
  </si>
  <si>
    <t>Indicador (Semestral)</t>
  </si>
  <si>
    <t>Indicador (Mensal)</t>
  </si>
  <si>
    <t>1 semestre</t>
  </si>
  <si>
    <t>jan</t>
  </si>
  <si>
    <t>fev</t>
  </si>
  <si>
    <t>mar</t>
  </si>
  <si>
    <t>abr</t>
  </si>
  <si>
    <t>mai</t>
  </si>
  <si>
    <t>jun</t>
  </si>
  <si>
    <t>jul</t>
  </si>
  <si>
    <t>ago</t>
  </si>
  <si>
    <t>set</t>
  </si>
  <si>
    <t>out</t>
  </si>
  <si>
    <t>nov</t>
  </si>
  <si>
    <t>dez</t>
  </si>
  <si>
    <t>Gráficos dos indicadores de resíduos sólidos</t>
  </si>
  <si>
    <t>R$/ano</t>
  </si>
  <si>
    <t>Índice de atendimento total de água</t>
  </si>
  <si>
    <t>Índice de atendimento urbano de água</t>
  </si>
  <si>
    <t>Densidade de economias de água por ligação</t>
  </si>
  <si>
    <t>Participação das economias residenciais de água no total das economias de água</t>
  </si>
  <si>
    <t xml:space="preserve">Índice de macromedição </t>
  </si>
  <si>
    <t>Índice de hidrometração</t>
  </si>
  <si>
    <t>Índice de micromedição relativo ao volume disponibilizado</t>
  </si>
  <si>
    <t xml:space="preserve">Índice de consumo de água </t>
  </si>
  <si>
    <t xml:space="preserve">Volume de água disponibilizado por economia </t>
  </si>
  <si>
    <t xml:space="preserve">Consumo médio de água por economia </t>
  </si>
  <si>
    <t xml:space="preserve">Consumo micromedido por economia </t>
  </si>
  <si>
    <t xml:space="preserve">Consumo de água faturado por economia </t>
  </si>
  <si>
    <t>Consumo médio per capita de água</t>
  </si>
  <si>
    <t xml:space="preserve">Índice de consumo de energia elétrica em sistemas de abastecimento de água </t>
  </si>
  <si>
    <t>kWh/m³</t>
  </si>
  <si>
    <t xml:space="preserve">Extensão da rede de água por ligação </t>
  </si>
  <si>
    <t>m/lig</t>
  </si>
  <si>
    <t>Índice de faturamento de água</t>
  </si>
  <si>
    <t>Índice de perdas faturamento</t>
  </si>
  <si>
    <t xml:space="preserve">Índice de perdas na distribuição </t>
  </si>
  <si>
    <t>Índice bruto de perdas lineares</t>
  </si>
  <si>
    <t>m³/dia/Km</t>
  </si>
  <si>
    <t xml:space="preserve">Despesa total com os serviços por m³ faturado </t>
  </si>
  <si>
    <t>R$/m³</t>
  </si>
  <si>
    <t>Despesa de exploração por m³ faturado</t>
  </si>
  <si>
    <t xml:space="preserve">Despesa de exploração por economia </t>
  </si>
  <si>
    <t>Tarifa média praticada</t>
  </si>
  <si>
    <t xml:space="preserve">Tarifa média de água </t>
  </si>
  <si>
    <t xml:space="preserve">Indicador de desempenho financeiro </t>
  </si>
  <si>
    <t xml:space="preserve">Índice de evasão de receitas </t>
  </si>
  <si>
    <t xml:space="preserve">Despesa média anual por empregado </t>
  </si>
  <si>
    <t>R$/empregados</t>
  </si>
  <si>
    <t xml:space="preserve">Margem da despesa de exploração </t>
  </si>
  <si>
    <t xml:space="preserve">Margem da despesa com pessoal próprio </t>
  </si>
  <si>
    <t xml:space="preserve">Margem do serviço da divida </t>
  </si>
  <si>
    <t xml:space="preserve">Margem das outras despesas de exploração </t>
  </si>
  <si>
    <t>Participação da despesa com pessoal próprio nas despesas de exploração</t>
  </si>
  <si>
    <t xml:space="preserve">Participação da despesa com energia elétrica nas despesas de exploração </t>
  </si>
  <si>
    <t>Participação da despesa com produtos químicos nas despesas de exploração</t>
  </si>
  <si>
    <t>Participação das outras despesas na despesa de exploração</t>
  </si>
  <si>
    <t>Participação da receita operacional direta de água na receita operacional total</t>
  </si>
  <si>
    <t xml:space="preserve">Participação da receita operacional direta de esgoto na receita operacional total </t>
  </si>
  <si>
    <t xml:space="preserve">Participação da receita operacional indireta na receita operacional total </t>
  </si>
  <si>
    <t>dias</t>
  </si>
  <si>
    <t xml:space="preserve">Quantidade equivalente de pessoal total </t>
  </si>
  <si>
    <t xml:space="preserve">Índice de produtividade de pessoal total (equivalente) </t>
  </si>
  <si>
    <t xml:space="preserve">Índice de produtividade: empregados próprios por 1000 ligações de água + esgoto </t>
  </si>
  <si>
    <t xml:space="preserve">Índice de produtividade: empregados próprios por 1000 ligações de água </t>
  </si>
  <si>
    <t xml:space="preserve">Índice de suficiência de caixa </t>
  </si>
  <si>
    <t xml:space="preserve">Duração média das paralisações </t>
  </si>
  <si>
    <t>Incidência das análises de cloro residual fora do padrão</t>
  </si>
  <si>
    <t>índice de conformidade da quantidade de amostras - turbidez</t>
  </si>
  <si>
    <t xml:space="preserve">Incidência das análises de turbidez fora do padrão </t>
  </si>
  <si>
    <t xml:space="preserve">Incidência das análises de coliformes totais fora do padrão </t>
  </si>
  <si>
    <t xml:space="preserve">Investimento realizado em esgotamento sanitário </t>
  </si>
  <si>
    <t>Investimento com recursos onerosos</t>
  </si>
  <si>
    <t>Valor da população urbana atendida com abastecimento de água pelo prestador de serviços, no último dia do ano de referência. Corresponde à população
urbana que é efetivamente atendida com os serviços.</t>
  </si>
  <si>
    <t>Valor da soma das populações urbana e rural -sedes municipais e localidades- atendidas com abastecimento de água pelo prestador de serviços, no último dia do ano de referência. Corresponde à população que é efetivamente atendida com os serviços.</t>
  </si>
  <si>
    <t>Valor da soma das populações totais residentes (urbanas e rurais) dos municípios – sedes municipais e localidades – em que o prestador de serviços atua com serviços de abastecimento de água . Inclui tanto a população beneficiada quanto a que não é beneficiada com os serviços.</t>
  </si>
  <si>
    <t>Valor da soma das populações urbanas residentes dos municípios em que o prestador de serviços atua com serviços de abastecimento de água. Inclui tanto a população beneficiada quanto a que não é beneficiada com os serviços.</t>
  </si>
  <si>
    <t>Economia/ligação</t>
  </si>
  <si>
    <t>Economias</t>
  </si>
  <si>
    <t>Ligações</t>
  </si>
  <si>
    <t>Quantidade de economias ativas de água, que estavam em pleno funcionamento no último dia do ano de referência. (No caso dessa informação, o calculo considera a média aritmética ((dezembro / ano interior + dezembro / ano de referencia) / 2)</t>
  </si>
  <si>
    <t>Quantidade de ligações ativas de água à rede pública, providas ou não de hidrômetro, que estavam em pleno funcionamento no último dia do ano de referência. (No caso dessa informação, o calculo considera a média aritmética ((dezembro / ano interior + dezembro / ano de referencia) / 2)</t>
  </si>
  <si>
    <t>Valor da soma dos volumes anuais de água medidos por meio de macromedidores permanentes: na(s) saída(s) da(s) ETA(s), da(s) UTS(s) e do(s) poço(s), bem como no(s) ponto(s) de entrada de água tratada importada , se existirem.</t>
  </si>
  <si>
    <t>m3/ano</t>
  </si>
  <si>
    <t>Quantidade de economias residenciais ativas de água, que estavam em pleno funcionamento no último dia do ano de referência. (No caso dessa informação, o calculo considera a média aritmética ((dezembro / ano interior + dezembro / ano de referencia) / 2)</t>
  </si>
  <si>
    <t xml:space="preserve">Volume anual de água potável, previamente tratada (em ETA(s)  ou em UTS(s) , transferido para outros agentes distribuidores.  </t>
  </si>
  <si>
    <t>Volume de água produzido mais o volume importado, com a subtração do volume tratado exportado</t>
  </si>
  <si>
    <t>Quantidade de ligações ativas de água, providas de hidrômetro, que estavam em pleno funcionamento no último dia do ano de referência (No caso dessa informação, o calculo considera a média aritmética ((dezembro / ano interior + dezembro / ano de referencia) / 2)</t>
  </si>
  <si>
    <t>Volume anual de água medido pelos hidrômetros instalados nas ligações ativas de água</t>
  </si>
  <si>
    <t>Valor da soma dos volumes anuais de água usados para atividades operacionais e especiais, acrescido do volume de água recuperado. As águas de lavagem das ETA(s) ou UTS(s) não devem ser consideradas.</t>
  </si>
  <si>
    <t>Volume anual de água consumido por todos os usuários, compreendendo o volume micromedido, o volume de consumo estimado para as ligações desprovidas de hidrômetro ou com hidrômetro parado, acrescido do volume de água tratada exportado  para outro prestador de serviços.</t>
  </si>
  <si>
    <t>Volume anual de água submetida a fluoretação, compreendendo a água captada pelo prestador de serviços e a água bruta importada, ambas tratadas na(s)
unidade(s) de tratamento do prestador de serviços, medido ou estimado na(s) saída(s) da(s) ETA(s) ou UTS(s).</t>
  </si>
  <si>
    <t>Volume anual de água disponível para consumo, compreendendo a água captada pelo prestador de serviços e a água bruta importada, ambas tratadas na(s) unidade(s) de tratamento do prestador de serviços, medido ou estimado na(s) saída(s) da(s) ETA(s) ou UTS(s). Inclui também os volumes de água captada pelo prestador de serviços ou de água bruta importada, que sejam disponibilizados para consumo sem tratamento, medidos na(s) respectiva(s) entrada(s) do sistema de distribuição.</t>
  </si>
  <si>
    <t>Volume anual de água potável, previamente tratada (em ETA(s) ou em UTS(s)), recebido de outros agentes fornecedores.</t>
  </si>
  <si>
    <t>(m³/mês)/economia</t>
  </si>
  <si>
    <t>Quantidade de economias ativas de água, cujas respectivas ligações são providas de hidrômetro, que estavam em pleno funcionamento no último dia do ano de referência.</t>
  </si>
  <si>
    <t>Volume anual de água debitado ao total de economias (medidas e não medidas), para fins de faturamento. Inclui o volume de água tratada exportado  para outro prestador de serviços.</t>
  </si>
  <si>
    <t>L/(hab.dia)</t>
  </si>
  <si>
    <t>Quantidade anual de energia elétrica consumida nos sistemas de abastecimento de água, incluindo todas as unidades que compõem os sistemas, desde as operacionais até as administrativas</t>
  </si>
  <si>
    <t>Comprimento total da malha de distribuição de água, incluindo adutoras, subadutoras e redes distribuidoras e excluindo ramais prediais, operada pelo prestador de serviços, no último dia do ano de referência.  (No caso dessa informação, o calculo considera a média aritmética ((dezembro / ano interior + dezembro / ano de referencia) / 2)</t>
  </si>
  <si>
    <t>Quantidade de ligações totais (ativas e inativas) de água à rede pública, providas ou não de hidrômetro, existente no último dia do ano de referência.</t>
  </si>
  <si>
    <t>Valor anual total do conjunto das despesas realizadas para a prestação dos serviços, compreendendo Despesas de Exploração (DEX), Despesas com Juros e encargos das Dívidas (incluindo as despesas decorrentes de variações monetárias e cambiais), Despesas com Depreciação, Amortização do Ativo Diferido e Provisão para Devedores Duvidosos, Despesas Fiscais ou Tributárias não Computadas na DEX, mas que compõem a DTS, além de Outras Despesas com os Serviços.</t>
  </si>
  <si>
    <t>Volume anual de esgoto debitado ao total de economias, para fins de faturamento.</t>
  </si>
  <si>
    <t>Valor anual das despesas realizadas para a exploração dos serviços, compreendendo Despesas com Pessoal, Produtos Químicos, Energia Elétrica, Serviços de Terceiros, Água Importada, Esgoto Exportado, Despesas Fiscais ou Tributárias computadas na DEX, além de Outras Despesas de Exploração</t>
  </si>
  <si>
    <t>R$/ano/economia</t>
  </si>
  <si>
    <t>Quantidade de economias ativas de esgoto, que estavam em pleno funcionamento no último dia do ano de referência.  (No caso dessa informação, o calculo considera a média aritmética ((dezembro / ano interior + dezembro / ano de referencia) / 2)</t>
  </si>
  <si>
    <t>Valor faturado anual decorrente das atividades-fim do prestador de serviços, resultante da exclusiva aplicação de tarifas e/ou taxas. Resultado da soma da Receita Operacional Direta de Água, Receita Operacional Direta de Esgoto, Receita Operacional Direta de Água Exportada e Receita Operacional Direta de Esgoto Bruto Importado</t>
  </si>
  <si>
    <t>Valor faturado anual decorrente da prestação do serviço de abastecimento de água, resultante exclusivamente da aplicação de tarifas e/ou taxas, excluídos os valores decorrentes da venda de água exportada no atacado (bruta ou tratada)</t>
  </si>
  <si>
    <t>Volume anual de água bruta transferido para outros agentes distribuidores, sem qualquer tratamento.</t>
  </si>
  <si>
    <t>Valor anual efetivamente arrecadado de todas as receitas operacionais, diretamente nos caixas do prestador de serviços ou por meio de terceiros autorizados</t>
  </si>
  <si>
    <t>Valor faturado anual decorrente das atividades-fim do prestador de serviços. Resultado da soma da Receita Operacional Direta [Água, Esgoto, Água Exportada e Esgoto Importado] e da Receita Operacional Indireta</t>
  </si>
  <si>
    <t>Incidência da despesas de pessoal e de serviço de terceiros nas despesas totais com os serviços</t>
  </si>
  <si>
    <t>Valor anual das despesas realizadas com empregados (inclusive diretores, mandatários, entre outros), correspondendo à soma de ordenados e salários, gratificações, encargos sociais (exceto PIS/PASEP e COFINS), pagamento a inativos e demais benefícios concedidos, tais como auxílio-alimentação, valetransporte, planos de saúde e previdência privada.</t>
  </si>
  <si>
    <t>Valor anual das despesas realizadas com serviços executados por terceiros. Deve-se levar em consideração somente despesas com mão de obra. Não se incluem as despesas com energia elétrica e com aluguel de veículos, máquinas equipamentos</t>
  </si>
  <si>
    <t>Quantidade de empregados, sejam funcionários do prestador de serviços, dirigentes ou outros, postos permanentemente – e com ônus – à disposição do prestador de serviços, ao final do ano de referência.  (No caso dessa informação, o calculo considera a média aritmética ((dezembro / ano interior + dezembro / ano de referencia) / 2)</t>
  </si>
  <si>
    <t>Empregados</t>
  </si>
  <si>
    <t>Margem da despesa com pessoal próprio total (equivalente)</t>
  </si>
  <si>
    <t>Valor anual correspondente à soma das despesas realizadas com juros e encargos do serviço da dívida mais as variações monetárias e cambiais pagas no ano.</t>
  </si>
  <si>
    <t>Valor anual das despesas realizadas com pagamento das amortizações do serviço da dívida decorrentes de empréstimos e financiamentos (obras, debêntures e captações de recursos no mercado).</t>
  </si>
  <si>
    <t>Valor anual realizado como parte das Despesas de Exploração que não são computadas nas categorias de Despesas com Pessoal, Produtos Químicos, Energia Elétrica, Serviços de Terceiros, Água Importada, Esgoto Exportado e Despesas Fiscais e Tributárias Computadas na DEX.</t>
  </si>
  <si>
    <t>Valor anual das despesas realizadas com energia elétrica (força e luz) nos sistemas de abastecimento de água e de esgotamento sanitário, incluindo todas as unidades do prestador de serviços, desde as operacionais até as administrativas.</t>
  </si>
  <si>
    <t>Valor anual das despesas realizadas com a aquisição de produtos químicos destinados aos sistemas de tratamento de água e de esgoto e nas análises de amostras de água ou de esgotos.</t>
  </si>
  <si>
    <t>Valor faturado anual decorrente da venda de água, bruta ou tratada, exportada no atacado para outros agentes distribuidores.</t>
  </si>
  <si>
    <t>Valor faturado anual decorrente da prestação do serviço de esgotamento sanitário, resultante exclusivamente da Aplicação de tarifas e/ou taxas, excluídos osvalores decorrentes da importação de esgotos</t>
  </si>
  <si>
    <t>Valor faturado anual decorrente do recebimento de esgoto bruto de outro(s) agente(s). Corresponde à receita resultante da aplicação de tarifas especiais ou valores estabelecidos em contratos especiais.</t>
  </si>
  <si>
    <t>Saldo bruto acumulado dos valores a receber, considerando o último dia do ano de referência, em decorrência do faturamento dos serviços de água e esgoto (receita operacional direta) e dos outros serviços, tais como ligações, religações, conservação e reparo de hidrômetros (receita operacional indireta).</t>
  </si>
  <si>
    <t>economias./empregado.equivalente</t>
  </si>
  <si>
    <t>Quantidade de ligações ativas de esgoto à rede pública, que estavam em pleno funcionamento no último dia do ano de referência.</t>
  </si>
  <si>
    <t>empregados/mil lig.</t>
  </si>
  <si>
    <t>economia/empregados</t>
  </si>
  <si>
    <t>empregados/mil lig</t>
  </si>
  <si>
    <t>Valor anual das despesas realizadas com o pagamento total do serviço da dívida, correspondendo ao resultado da soma do valor dos juros e encargos mais as variações monetárias e cambiais e o valor das amortizações.</t>
  </si>
  <si>
    <t>Valor anual das despesas realizadas não computadas nas despesas de exploração, mas que compõem as despesas totais com os serviços, tais como imposto de renda e contribuição social sobre o lucro.</t>
  </si>
  <si>
    <t>economias/paralisação</t>
  </si>
  <si>
    <t>Quantidade total anual, inclusive repetições, de economias ativas atingidas por paralisações no sistema de distribuição de água. Devem ser somadas somente as economias ativas atingidas por paralisações que, individualmente, tiveram duração igual ou superior a seis horas.</t>
  </si>
  <si>
    <t>Quantidade de vezes, no ano, inclusive repetições, em que ocorreram paralisações no sistema de distribuição de água. Devem ser somadas somente as paralisações que, individualmente, tiveram duração igual ou superior a seis horas.</t>
  </si>
  <si>
    <t>Paralisações</t>
  </si>
  <si>
    <t>economias</t>
  </si>
  <si>
    <t>Quantidade de horas, no ano, em que ocorreram paralisações no sistema de distribuição de água. Devem ser somadas somente as durações de paralisações que, individualmente, foram iguais ou superiores a seis horas.</t>
  </si>
  <si>
    <t>Horas</t>
  </si>
  <si>
    <t>hora/serviço</t>
  </si>
  <si>
    <t>horas/paralisação</t>
  </si>
  <si>
    <t>Quantidade total anual de horas despendida no conjunto de ações para execução dos serviços, desde a primeira reclamação ou solicitação até a conclusão do serviço.</t>
  </si>
  <si>
    <t>Quantidade total anual de serviços executados no(s) sistema(s) de abastecimento de água e de esgotamento sanitário relativa às reclamações ou solicitações
feitas.</t>
  </si>
  <si>
    <t>Quantidade total anual de amostras coletadas na(s) saída(s) da(s) unidade(s) de tratamento e no sistema de distribuição de água (reservatórios e redes), para aferição do teor de cloro residual livre na água.</t>
  </si>
  <si>
    <t>Quantidade mínima anual de amostras obrigatórias a coletar na(s) saída(s) da(s) unidade(s) de tratamento e no sistema de distribuição de água (reservatórios e redes) para aferição do teor de cloro residual livre na água, determinada pela Portaria n.o 518/04 do Ministério da Saúde.</t>
  </si>
  <si>
    <t>Amostras</t>
  </si>
  <si>
    <t>Quantidade total anual de amostras coletadas na(s) saída(s) da(s) unidade(s) de tratamento e no sistema de distribuição de água (reservatórios e redes), para aferição do teor de turbidez da água</t>
  </si>
  <si>
    <t>Quantidade mínima anual de amostras obrigatórias a coletar na(s) saída(s) da(s) unidade(s) de tratamento e no sistema de distribuição de água (reservatórios e redes) para aferição do teor de turbidez da água, determinada pela Portaria n.o 518/04 do Ministério da Saúde.</t>
  </si>
  <si>
    <t>Quantidade total anual de amostras coletadas na(s) saída(s) da(s) unidade(s) de tratamento e no sistema de distribuição de água (reservatórios e redes), para aferição do teor de turbidez da água, cujo resultado da análise ficou fora do padrão determinado pela Portaria n.o 518/04 do Ministério da Saúde.</t>
  </si>
  <si>
    <t>Quantidade total anual de amostras coletadas na(s) saída(s) da(s) unidade(s) de tratamento e no sistema de distribuição de água (reservatórios e redes), para aferição do teor de coliformes totais.</t>
  </si>
  <si>
    <t>Quantidade mínima anual de amostras obrigatórias a coletar na(s) saída(s) da(s) unidade(s) de tratamento e no sistema de distribuição de água (reservatórios e redes), para aferição do teor de coliformes totais presentes na água, determinada pela Portaria n.o 518/04 do Ministério da Saúde.</t>
  </si>
  <si>
    <t>Quantidade total anual de amostras coletadas na(s) saída(s) da(s) unidade(s) de tratamento e na rede de distribuição de água, para aferição do teor de coliformes totais, cujo resultado da análise ficou fora do padrão determinado pela Portaria n.o 518/04 do Ministério da Saúde.</t>
  </si>
  <si>
    <t>Valor do investimento realizado no ano de referência, diretamente ou por meio de contratos celebrados pelo próprio prestador de serviços, em equipamentos e instalações incorporados ao(s) sistema(s) de abastecimento de água, contabilizado em Obras em Andamento, no Ativo Imobilizado ou no Ativo Intangível.</t>
  </si>
  <si>
    <t>Valor do investimento realizado no ano de referência, diretamente ou por meio de contratos celebrados pelo próprio prestador de serviços, em equipamentos e instalações incorporados ao(s) sistema(s) de esgotamento sanitário, contabilizado em Obras em Andamento, no Ativo Imobilizado ou no Ativo Intangível.</t>
  </si>
  <si>
    <t xml:space="preserve">Valor do investimento realizado no ano de referência, diretamente ou por meio de contratos celebrados pelo próprio prestador de serviços, em aquisição de bens de uso geral, equipamentos e instalações, não contabilizado nos investimentos realizados em abastecimento de água ou em esgotamento sanitário. Considerar também investimentos contabilizados no Ativo Diferido. </t>
  </si>
  <si>
    <t>Valor do investimento realizado no ano de referência, diretamente ou por meio de contratos celebrados pelo próprio prestador de serviços, pago com recursos de empréstimo tomados junto à CAIXA, BNDES ou outros agentes financeiros (oriundos do FGTS, FAT ou outras fontes) e também empréstimos de financiamentos externos (BID, BIRD e outros), retornáveis por meio de amortizações, juros e outros encargos, incluindo-se ainda captações decorrentes da venda e posterior recompra de debêntures vinculadas a investimentos pré-estabelecidos, feito no(s) sistema(s) de abastecimento de água, de esgotamento sanitário ou em outros investimentos relacionados aos serviços de água e esgotos, além de Despesas Capitalizáveis</t>
  </si>
  <si>
    <t>Valor dos investimentos totais realizados no ano de referência, diretamente ou por meio de contratos celebrados pelo próprio prestador de serviços, pagos com recursos próprios, onerosos  e não onerosos feitos no(s) sistema(s) de abastecimento de água, de esgotamento sanitário ou em outros investimentos relacionados aos serviços de água e esgotos, além de Despesas Capitalizáveis.</t>
  </si>
  <si>
    <t>Valor do investimento realizado no ano de referência, diretamente ou por meio de contratos celebrados pelo próprio prestador de serviços, pago com seus recursos próprios oriundos da cobrança dos serviços, de receitas não operacionais, de integralização ou de adiantamento para futuro aumento de capital pelos acionistas ou de captações no mercado decorrentes da venda de ações, feito no(s) sistema(s) de abastecimento de água, de esgotamento sanitário ou em outros investimentos relacionados aos serviços de água e esgotos, além de Despesas Capitalizáveis .</t>
  </si>
  <si>
    <t>Valor do investimento realizado no ano de referência, diretamente ou por meio de contratos celebrados pelo próprio prestador de serviços, pago com recursos não reembolsáveis (oriundos do Orçamento Geral da União - OGU -, orçamentos do Estado, Distrito Federal ou Município, ou de outras fontes,
como por exemplo: doações, investimentos pagos pelos usuários), que não oneram o serviço da dívida, também denominados recursos a fundo perdido, feito no(s) sistema(s) de abastecimento de água, de esgotamento sanitário ou em outros investimentos relacionados aos serviços de água e esgotos, além de Despesas Capitalizáveis.</t>
  </si>
  <si>
    <t>Quantidade total anual de amostras coletadas na(s) saída(s) da(s) unidade(s) de tratamento e no sistema de distribuição de água (reservatórios e redes), para aferição do teor de cloro residual livre na água, cujo resultado da análise ficou fora do padrão determinado pela Portaria n.o 518/04 do Ministério da Saúde</t>
  </si>
  <si>
    <t>Responsável pela geração dos dados</t>
  </si>
  <si>
    <t>População total atendida com abastecimento de água</t>
  </si>
  <si>
    <t xml:space="preserve">População total do (s) município (s) atendido (s) com o abastecimento de água </t>
  </si>
  <si>
    <t xml:space="preserve">População urbana atendida com abastecimento de água </t>
  </si>
  <si>
    <t>População urbana do(s) município (s) atendido (s) com abastecimento de água</t>
  </si>
  <si>
    <t>Quantidade de economias ativas de água</t>
  </si>
  <si>
    <t xml:space="preserve">Quantidade de ligações ativas de água </t>
  </si>
  <si>
    <t>Quantidade de economias residenciais ativas de água</t>
  </si>
  <si>
    <t>Volume de água macromedido</t>
  </si>
  <si>
    <t>Volume de água tratada exportada</t>
  </si>
  <si>
    <t>Volume de água disponibilizado para distribuição</t>
  </si>
  <si>
    <t xml:space="preserve">Volume de água micromedido </t>
  </si>
  <si>
    <t xml:space="preserve">Volume de água de serviços </t>
  </si>
  <si>
    <t xml:space="preserve">Volume de água consumido </t>
  </si>
  <si>
    <t xml:space="preserve">Volume de água fluoretado </t>
  </si>
  <si>
    <t xml:space="preserve">Volume de água produzido </t>
  </si>
  <si>
    <t>Volume de água tratada importada</t>
  </si>
  <si>
    <t>Quantidade de economias ativas de água micromedidas</t>
  </si>
  <si>
    <t xml:space="preserve">Volume de água faturado </t>
  </si>
  <si>
    <t xml:space="preserve">Consumo total de energia elétrica em sistemas de abastecimento de água </t>
  </si>
  <si>
    <t xml:space="preserve">Extensão da rede de água </t>
  </si>
  <si>
    <t xml:space="preserve">Quantidade de ligações totais de água </t>
  </si>
  <si>
    <t>1000kWh/ano</t>
  </si>
  <si>
    <t xml:space="preserve">Despesas totais com os serviços </t>
  </si>
  <si>
    <t xml:space="preserve">Volume total faturado de esgoto </t>
  </si>
  <si>
    <t xml:space="preserve">Despesas de exploração </t>
  </si>
  <si>
    <t xml:space="preserve">Quantidade de economias ativas de esgoto </t>
  </si>
  <si>
    <t xml:space="preserve">Receita Operacional direta total </t>
  </si>
  <si>
    <t xml:space="preserve">Receita operacional direta de água </t>
  </si>
  <si>
    <t xml:space="preserve">Receita operacional total </t>
  </si>
  <si>
    <t xml:space="preserve">Arrecadação total </t>
  </si>
  <si>
    <t xml:space="preserve">Despesas com pessoal próprio </t>
  </si>
  <si>
    <t xml:space="preserve">Despesas com serviços de terceiros </t>
  </si>
  <si>
    <t xml:space="preserve">Quantidade total de empregados próprios </t>
  </si>
  <si>
    <t xml:space="preserve">Despesas com juros e encargos do serviço da dívida </t>
  </si>
  <si>
    <t xml:space="preserve">Despesas com amortização do serviço da dívida </t>
  </si>
  <si>
    <t xml:space="preserve">Outras despesas de exploração </t>
  </si>
  <si>
    <t xml:space="preserve">Despesas com energia elétrica </t>
  </si>
  <si>
    <t xml:space="preserve">Despesas com produto químico </t>
  </si>
  <si>
    <t xml:space="preserve">Receita operacional direta de água exportada </t>
  </si>
  <si>
    <t xml:space="preserve">Receita operacional direta de esgoto </t>
  </si>
  <si>
    <t xml:space="preserve">Receita operacional direta de esgoto bruto importado </t>
  </si>
  <si>
    <t xml:space="preserve">Crédito de contas a receber </t>
  </si>
  <si>
    <t xml:space="preserve">Quantidade de ligações ativas de esgoto </t>
  </si>
  <si>
    <t>Despesas totais com serviço da dívida</t>
  </si>
  <si>
    <t xml:space="preserve">Despesas fiscais ou tributárias não computadas na DEX </t>
  </si>
  <si>
    <t xml:space="preserve">Quantidades de economias ativas atingidas por paralisações </t>
  </si>
  <si>
    <t>Quantidade de paralisações</t>
  </si>
  <si>
    <t xml:space="preserve">Duração das paralisações </t>
  </si>
  <si>
    <t xml:space="preserve">Tempo de execução do serviço </t>
  </si>
  <si>
    <t xml:space="preserve">Quantidade de serviços executados </t>
  </si>
  <si>
    <t xml:space="preserve">Quantidade de amostras analisadas para aferição de cloro residual </t>
  </si>
  <si>
    <t xml:space="preserve">Quantidade mínima de amostras obrigatórias para análises de cloro residual </t>
  </si>
  <si>
    <t xml:space="preserve">Quantidade de amostras para análise de cloro residual com resultado fora do padrão </t>
  </si>
  <si>
    <t xml:space="preserve">Quantidade de amostras analisadas para aferição de turbidez </t>
  </si>
  <si>
    <t xml:space="preserve">Quantidade mínima de amostras obrigatórias para análises de turbidez </t>
  </si>
  <si>
    <t xml:space="preserve">Quantidade de amostras para análise de turbidez com resultado fora do padrão </t>
  </si>
  <si>
    <t>Quantidade de amostras analisadas para aferição de coliformes totais</t>
  </si>
  <si>
    <t xml:space="preserve">Quantidade mínima de amostra obrigatórias para coliforme totais </t>
  </si>
  <si>
    <t xml:space="preserve">Quantidade de  amostras para análise de coliformes totais com resultados fora do padrão </t>
  </si>
  <si>
    <t xml:space="preserve">Investimentos realizados em abastecimento de água pelo prestados de serviço </t>
  </si>
  <si>
    <t xml:space="preserve">Investimentos realizados em esgotamento sanitário pelo prestados de serviço </t>
  </si>
  <si>
    <t xml:space="preserve">Outros investimentos realizado pelo prestador do serviço </t>
  </si>
  <si>
    <t xml:space="preserve">Investimento com recurso próprio  realizado pelo prestador de serviço </t>
  </si>
  <si>
    <t xml:space="preserve">Investimento com recursos onerosos realizado pelo prestador de serviço </t>
  </si>
  <si>
    <t xml:space="preserve"> Investimento com recursos não onerosos  realizado pelo prestador de serviço </t>
  </si>
  <si>
    <t xml:space="preserve"> Investimentos totais realizado pelo prestador de serviços </t>
  </si>
  <si>
    <t>1000m3/ano</t>
  </si>
  <si>
    <t>Quantidade de ligações ativas de água micromedidas</t>
  </si>
  <si>
    <t>ligações/empregados</t>
  </si>
  <si>
    <t>Responsável pela geração  de dados</t>
  </si>
  <si>
    <t>Taxa de crescimento intercensitário</t>
  </si>
  <si>
    <t>Taxa de IDHM Longevidade</t>
  </si>
  <si>
    <t>Taxa de fecundidade</t>
  </si>
  <si>
    <t>Taxa de natalidade</t>
  </si>
  <si>
    <t>Taxa de mortalidade infantil</t>
  </si>
  <si>
    <t>Taxa de alfabetização</t>
  </si>
  <si>
    <t>Taxa de crecimento IDHM</t>
  </si>
  <si>
    <t>a cada 10 anos</t>
  </si>
  <si>
    <t>População no ano anterior</t>
  </si>
  <si>
    <t>População do ano superior</t>
  </si>
  <si>
    <t>População estimada pelo censo do IBGE no ano anterior</t>
  </si>
  <si>
    <t>População estimada pelo censo do IBGE no ano superior</t>
  </si>
  <si>
    <t>IBGE</t>
  </si>
  <si>
    <t>IDHM Longevidade ano anterior</t>
  </si>
  <si>
    <t>IDHM Longevidade ano superior</t>
  </si>
  <si>
    <t>IDHM de longevidade estimada pelo IBGE do ano superior</t>
  </si>
  <si>
    <t>IDHM de longevidade estimada pelo IBGE do ano anterior</t>
  </si>
  <si>
    <t>Fecundidade ano anterior</t>
  </si>
  <si>
    <t>Fecundidade ano superior</t>
  </si>
  <si>
    <t>População do ano</t>
  </si>
  <si>
    <t>Obtos com menos de um ano de idade</t>
  </si>
  <si>
    <t>Habitantes alfabetizados</t>
  </si>
  <si>
    <t>Habinantes sem alfabetização</t>
  </si>
  <si>
    <t>IDHM Ano anterior</t>
  </si>
  <si>
    <t>IDHM ano superior</t>
  </si>
  <si>
    <t>Datasus</t>
  </si>
  <si>
    <t>Número médio de filhos por mulher</t>
  </si>
  <si>
    <t>Número de crianças nascidas vivas no ano</t>
  </si>
  <si>
    <t>População total do município no ano</t>
  </si>
  <si>
    <t xml:space="preserve">Número de obtos em crianças menores de um ano </t>
  </si>
  <si>
    <t>Total de habitantes alfabetizados no município</t>
  </si>
  <si>
    <t>Total de habitantes sem alfabetização no município</t>
  </si>
  <si>
    <t>IDHM do grau de desenvolvimento econômico e qualidade de vida oferecida à população</t>
  </si>
  <si>
    <t xml:space="preserve">Densidade 
Demográfica
</t>
  </si>
  <si>
    <t>habitantes/km²</t>
  </si>
  <si>
    <t>Área do município</t>
  </si>
  <si>
    <t>PIB</t>
  </si>
  <si>
    <t>PIB per capita</t>
  </si>
  <si>
    <t>Medidor do crescimento econômico</t>
  </si>
  <si>
    <t>Gráficos dos indicadores Social</t>
  </si>
  <si>
    <t>Gráficos dos indicadores de Água e Esgoto</t>
  </si>
  <si>
    <t>Gráficos dos indicadores de drenagem</t>
  </si>
  <si>
    <t>Número de nascidos vivos</t>
  </si>
  <si>
    <t>Número médio de filhos</t>
  </si>
  <si>
    <t>Responsável pela geração do dados</t>
  </si>
  <si>
    <t>Total de alfabetizados e não alfabetizados</t>
  </si>
  <si>
    <t>Soma dos habitantes alfabetizados e não alfabetizados</t>
  </si>
  <si>
    <t>IBGE / SIDRA</t>
  </si>
  <si>
    <t>ATLAS</t>
  </si>
  <si>
    <t>IBGE / IPEA</t>
  </si>
  <si>
    <t>Volume de água bruta exportado</t>
  </si>
  <si>
    <t>Número de dias que acontece a coleta seletiva nos bairros</t>
  </si>
  <si>
    <t xml:space="preserve">Índice de micromedição relativo ao consumo </t>
  </si>
  <si>
    <t xml:space="preserve">Índice de fluoretação de água </t>
  </si>
  <si>
    <t>Participação da despesa com pessoal total (equivalente) nas despesas de exploração [percentual]</t>
  </si>
  <si>
    <t>Dias de faturamento comprometidos com contas a receber</t>
  </si>
  <si>
    <t xml:space="preserve">Índice de produtividade: economias ativas por pessoal próprio </t>
  </si>
  <si>
    <t xml:space="preserve">Economias atingidas por paralisações </t>
  </si>
  <si>
    <t xml:space="preserve">Índice de produtividade: economias ativas por pessoal total (equivalente) </t>
  </si>
  <si>
    <t xml:space="preserve">Duração média dos serviços executados </t>
  </si>
  <si>
    <t xml:space="preserve">Índice de conformidade da quantidade de amostras - cloro residual </t>
  </si>
  <si>
    <t xml:space="preserve">Índice de conformidade da quantidade de amostras - coliformes totais </t>
  </si>
  <si>
    <t xml:space="preserve">Investimento realizado em abastecimento de água </t>
  </si>
  <si>
    <t xml:space="preserve">Outros investimentos </t>
  </si>
  <si>
    <t>Investimento com recursos próprios</t>
  </si>
  <si>
    <t xml:space="preserve">Investimento com recursos não onerosos </t>
  </si>
  <si>
    <t>Investimentos totais</t>
  </si>
  <si>
    <t>Autarquia Municípal de Água e Esgoto</t>
  </si>
  <si>
    <t>2015 *</t>
  </si>
  <si>
    <t xml:space="preserve">* Obs:. O Município não possui cadastro no SNIS e nãp forneu os dados necessários para alimentar o Sistema de Indicadores recomenda-se que o Município Alimente tais dados </t>
  </si>
  <si>
    <t>Percepção de Usuário sobre a Qualidade dos Serviços de Drenagem</t>
  </si>
  <si>
    <t>Ocorrências/ano</t>
  </si>
  <si>
    <t>Cadastro da Rede Existente</t>
  </si>
  <si>
    <t>Cobertura do Sistema de Drenagem Superficial</t>
  </si>
  <si>
    <t>Cobertura do Sistema de Drenagem Subterrânea</t>
  </si>
  <si>
    <t>Inspeção de Bocas de Lobo</t>
  </si>
  <si>
    <t>Limpeza de Bocas de Lobo</t>
  </si>
  <si>
    <t>Manutenção de Bocas de Lobo</t>
  </si>
  <si>
    <t>Inspeção do Sistema de Microdrenagem</t>
  </si>
  <si>
    <t>Limpeza da Microdrenagem</t>
  </si>
  <si>
    <t>Manutenção da Microdrenagem</t>
  </si>
  <si>
    <t>Inspeção do Sistema de Macrodrenagem</t>
  </si>
  <si>
    <t>Limpeza de Macrodrenagem</t>
  </si>
  <si>
    <t>Incidência de Alagamentos no Município</t>
  </si>
  <si>
    <t>Km</t>
  </si>
  <si>
    <t>Extensão Beneficiada com Sistema de Drenagem Superficial</t>
  </si>
  <si>
    <t>Extensão Total de Vias</t>
  </si>
  <si>
    <t>Extensão Beneficiada com Sistema de Drenagem Subterrênea</t>
  </si>
  <si>
    <t xml:space="preserve"> Extensão Total de Vias</t>
  </si>
  <si>
    <t>Número de Bocas de Lobo Inspecionadas</t>
  </si>
  <si>
    <t xml:space="preserve"> Número de Bocas de Lobo Existentes</t>
  </si>
  <si>
    <t>Número de Bocas de Lobo Limpas</t>
  </si>
  <si>
    <t>Número de Bocas de Lobo Existentes</t>
  </si>
  <si>
    <t>Número de Bocas de Lobo com Manutenção</t>
  </si>
  <si>
    <t>Quilômetros de Galerias Inspecionadas</t>
  </si>
  <si>
    <t xml:space="preserve"> Quilômetros de Galerias Existentes</t>
  </si>
  <si>
    <t>Quilômetros de Galerias Limpas</t>
  </si>
  <si>
    <t>Quilômetros de Galerias com Manutenção</t>
  </si>
  <si>
    <t>Quilômetros de Canais Inspecionados</t>
  </si>
  <si>
    <t>Quilômetros de Canais Existentes</t>
  </si>
  <si>
    <t>Quilômetros de Canais Limpos</t>
  </si>
  <si>
    <t>Quilômetros de Canais com Manutenção</t>
  </si>
  <si>
    <t>Número de Pontos Inundados</t>
  </si>
  <si>
    <t>Und</t>
  </si>
  <si>
    <t>Quilômetros de Galerias Existentes</t>
  </si>
  <si>
    <t>Extensão de ruas inundadas ao ano</t>
  </si>
  <si>
    <t>km/ano</t>
  </si>
  <si>
    <t>Manutenção da Macrodrenagem</t>
  </si>
  <si>
    <t>Ocorrências</t>
  </si>
  <si>
    <t>Secretária de obras ou Fundação Ambiental do Município de Sangão</t>
  </si>
  <si>
    <t>Secretária de obras ou Fundação Ambiental do Município de Pescaria Brava</t>
  </si>
  <si>
    <t>105,169km²</t>
  </si>
  <si>
    <t>Aterro Sanitário</t>
  </si>
  <si>
    <t>Sim</t>
  </si>
  <si>
    <t>Não</t>
  </si>
  <si>
    <t>MD</t>
  </si>
  <si>
    <t>D</t>
  </si>
  <si>
    <t>F</t>
  </si>
  <si>
    <t>Código SNIS</t>
  </si>
  <si>
    <t xml:space="preserve"> IN055</t>
  </si>
  <si>
    <t xml:space="preserve"> IN023</t>
  </si>
  <si>
    <t xml:space="preserve"> IN001</t>
  </si>
  <si>
    <t>IN043</t>
  </si>
  <si>
    <t>IN011</t>
  </si>
  <si>
    <t>IN009</t>
  </si>
  <si>
    <t xml:space="preserve"> IN010</t>
  </si>
  <si>
    <t>IN044</t>
  </si>
  <si>
    <t xml:space="preserve"> IN057</t>
  </si>
  <si>
    <t>IN052</t>
  </si>
  <si>
    <t>IN025</t>
  </si>
  <si>
    <t>IN053</t>
  </si>
  <si>
    <t>IN014</t>
  </si>
  <si>
    <t xml:space="preserve"> IN017</t>
  </si>
  <si>
    <t xml:space="preserve"> IN022</t>
  </si>
  <si>
    <t>IN058</t>
  </si>
  <si>
    <t>IN020</t>
  </si>
  <si>
    <t>IN028</t>
  </si>
  <si>
    <t xml:space="preserve"> IN013</t>
  </si>
  <si>
    <t xml:space="preserve"> IN049</t>
  </si>
  <si>
    <t>IN050</t>
  </si>
  <si>
    <t xml:space="preserve"> IN003</t>
  </si>
  <si>
    <t xml:space="preserve"> IN026</t>
  </si>
  <si>
    <t xml:space="preserve">IN027 </t>
  </si>
  <si>
    <t>IN004</t>
  </si>
  <si>
    <t>IN005</t>
  </si>
  <si>
    <t xml:space="preserve"> IN012</t>
  </si>
  <si>
    <t>IN029</t>
  </si>
  <si>
    <t>IN007</t>
  </si>
  <si>
    <t>IN008</t>
  </si>
  <si>
    <t>IN030</t>
  </si>
  <si>
    <t>IN031</t>
  </si>
  <si>
    <t xml:space="preserve">IN032 </t>
  </si>
  <si>
    <t>IN033</t>
  </si>
  <si>
    <t>IN034</t>
  </si>
  <si>
    <t>IN035</t>
  </si>
  <si>
    <t xml:space="preserve">IN036 </t>
  </si>
  <si>
    <t>IN037</t>
  </si>
  <si>
    <t>IN038</t>
  </si>
  <si>
    <t>IN039</t>
  </si>
  <si>
    <t>IN040</t>
  </si>
  <si>
    <t>IN041</t>
  </si>
  <si>
    <t xml:space="preserve">IN042 </t>
  </si>
  <si>
    <t>IN054</t>
  </si>
  <si>
    <t>IN018</t>
  </si>
  <si>
    <t>IN019</t>
  </si>
  <si>
    <t>IN102</t>
  </si>
  <si>
    <t>IN048</t>
  </si>
  <si>
    <t>IN002</t>
  </si>
  <si>
    <t>IN045</t>
  </si>
  <si>
    <t>IN101</t>
  </si>
  <si>
    <t>IN071</t>
  </si>
  <si>
    <t>IN072</t>
  </si>
  <si>
    <t xml:space="preserve">IN083 </t>
  </si>
  <si>
    <t>IN079</t>
  </si>
  <si>
    <t>IN075</t>
  </si>
  <si>
    <t xml:space="preserve">IN080 </t>
  </si>
  <si>
    <t>IN076</t>
  </si>
  <si>
    <t>IN085</t>
  </si>
  <si>
    <t>IN084</t>
  </si>
  <si>
    <t>FN042</t>
  </si>
  <si>
    <t>FN043</t>
  </si>
  <si>
    <t>FN044</t>
  </si>
  <si>
    <t>FN045</t>
  </si>
  <si>
    <t>FN046</t>
  </si>
  <si>
    <t>FN047</t>
  </si>
  <si>
    <t xml:space="preserve">FN048 </t>
  </si>
  <si>
    <t>Código do SNIS</t>
  </si>
  <si>
    <t>I016</t>
  </si>
  <si>
    <t>I015</t>
  </si>
  <si>
    <t>I022</t>
  </si>
  <si>
    <t>I019</t>
  </si>
  <si>
    <t>I018</t>
  </si>
  <si>
    <t>I023</t>
  </si>
  <si>
    <t>I024</t>
  </si>
  <si>
    <t>I037</t>
  </si>
  <si>
    <t>I045</t>
  </si>
  <si>
    <t>I051</t>
  </si>
  <si>
    <t>I046</t>
  </si>
  <si>
    <t>I031</t>
  </si>
  <si>
    <t>I005</t>
  </si>
  <si>
    <t>I006</t>
  </si>
  <si>
    <t>Índice de Coleta de Esgoto</t>
  </si>
  <si>
    <t>Volume de Esgoto Coletado/(Volume de Água Consumido - Volume de Água Tratado  Exportado)</t>
  </si>
  <si>
    <t>Índice de Tratamento de Esgoto</t>
  </si>
  <si>
    <t>Volume de Esgoto Tratado/Volume de Esgoto Coletado</t>
  </si>
  <si>
    <t>Índice de Atendimento Urbano de Esgoto Referido ao Município Atendido com Água</t>
  </si>
  <si>
    <t>População Urbana Atendida com Esgotamento Sanitário/ População Urbana Total do Município Atendida com Abastecimento de Água</t>
  </si>
  <si>
    <t>Índice de Esgoto Tratado Referido à Água Consumida</t>
  </si>
  <si>
    <t>Volume de Esgoto Tratado/(Volume de Água Consumido - Volume de Água Tratado Exportado)</t>
  </si>
  <si>
    <t>Índice de Atendimento Urbano de Esgoto Referido ao Município Atendido com Esgoto</t>
  </si>
  <si>
    <t>População Urbana Atendida com Esgotamento Sanitário/População Urbana Total do Município Atendido com Esgotamento Sanitário</t>
  </si>
  <si>
    <t>Índice de Atendimento Total de Esgoto Referido ao Município Atendido com Água</t>
  </si>
  <si>
    <t>População Total Atendida com Esgotamento Sanitário/População Total do Município com Abastecimento de Água</t>
  </si>
  <si>
    <t>Tarifa Média de Esgoto</t>
  </si>
  <si>
    <t>Receita Operacional Direta Esgoto/Volume de Esgoto Faturado</t>
  </si>
  <si>
    <t>IN015</t>
  </si>
  <si>
    <t>Percentual</t>
  </si>
  <si>
    <t>IN016</t>
  </si>
  <si>
    <t>IN024</t>
  </si>
  <si>
    <t>IN046</t>
  </si>
  <si>
    <t>IN047</t>
  </si>
  <si>
    <t>IN056</t>
  </si>
  <si>
    <t>IN006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</si>
</sst>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R$&quot;\ * #,##0.00_-;\-&quot;R$&quot;\ * #,##0.00_-;_-&quot;R$&quot;\ * &quot;-&quot;??_-;_-@_-"/>
    <numFmt numFmtId="43" formatCode="_-* #,##0.00_-;\-* #,##0.00_-;_-* &quot;-&quot;??_-;_-@_-"/>
    <numFmt numFmtId="164" formatCode="0.0%"/>
    <numFmt numFmtId="165" formatCode="#,##0.0"/>
    <numFmt numFmtId="166" formatCode="#,##0.000000"/>
    <numFmt numFmtId="167" formatCode="#,##0.000"/>
    <numFmt numFmtId="168" formatCode="_-&quot;R$&quot;\ * #,##0.000000_-;\-&quot;R$&quot;\ * #,##0.000000_-;_-&quot;R$&quot;\ * &quot;-&quot;??_-;_-@_-"/>
  </numFmts>
  <fonts count="18" x14ac:knownFonts="1">
    <font>
      <sz val="11"/>
      <color theme="1"/>
      <name val="Calibri"/>
      <family val="2"/>
      <scheme val="minor"/>
    </font>
    <font>
      <sz val="10"/>
      <color rgb="FF000000"/>
      <name val="Arial"/>
      <family val="2"/>
    </font>
    <font>
      <b/>
      <sz val="10"/>
      <color rgb="FF000000"/>
      <name val="Arial"/>
      <family val="2"/>
    </font>
    <font>
      <sz val="10"/>
      <color rgb="FF221E1F"/>
      <name val="Arial"/>
      <family val="2"/>
    </font>
    <font>
      <b/>
      <sz val="11"/>
      <color theme="1"/>
      <name val="Calibri"/>
      <family val="2"/>
      <scheme val="minor"/>
    </font>
    <font>
      <b/>
      <sz val="10"/>
      <name val="Arial"/>
      <family val="2"/>
    </font>
    <font>
      <b/>
      <sz val="16"/>
      <color theme="1"/>
      <name val="Calibri"/>
      <family val="2"/>
      <scheme val="minor"/>
    </font>
    <font>
      <sz val="11"/>
      <color theme="1"/>
      <name val="Calibri"/>
      <family val="2"/>
      <scheme val="minor"/>
    </font>
    <font>
      <sz val="9"/>
      <color theme="1"/>
      <name val="Calibri"/>
      <family val="2"/>
      <scheme val="minor"/>
    </font>
    <font>
      <b/>
      <sz val="10"/>
      <color rgb="FF000000"/>
      <name val="Calibri"/>
      <family val="2"/>
      <scheme val="minor"/>
    </font>
    <font>
      <sz val="10"/>
      <color rgb="FF000000"/>
      <name val="Calibri"/>
      <family val="2"/>
      <scheme val="minor"/>
    </font>
    <font>
      <sz val="9"/>
      <color rgb="FF000000"/>
      <name val="Calibri"/>
      <family val="2"/>
      <scheme val="minor"/>
    </font>
    <font>
      <b/>
      <sz val="10"/>
      <color theme="1"/>
      <name val="Calibri"/>
      <family val="2"/>
      <scheme val="minor"/>
    </font>
    <font>
      <sz val="10"/>
      <color theme="1"/>
      <name val="Calibri"/>
      <family val="2"/>
      <scheme val="minor"/>
    </font>
    <font>
      <sz val="10"/>
      <color rgb="FF221E1F"/>
      <name val="Calibri"/>
      <family val="2"/>
      <scheme val="minor"/>
    </font>
    <font>
      <sz val="7"/>
      <color theme="1"/>
      <name val="Calibri"/>
      <family val="2"/>
      <scheme val="minor"/>
    </font>
    <font>
      <sz val="8"/>
      <color theme="1"/>
      <name val="Calibri"/>
      <family val="2"/>
      <scheme val="minor"/>
    </font>
    <font>
      <sz val="10"/>
      <color theme="1"/>
      <name val="Times New Roman"/>
      <family val="1"/>
    </font>
  </fonts>
  <fills count="14">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4">
    <xf numFmtId="0" fontId="0" fillId="0" borderId="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cellStyleXfs>
  <cellXfs count="388">
    <xf numFmtId="0" fontId="0" fillId="0" borderId="0" xfId="0"/>
    <xf numFmtId="0" fontId="1" fillId="0" borderId="10" xfId="0" applyFont="1" applyBorder="1" applyAlignment="1">
      <alignment horizontal="center" vertical="center" wrapText="1"/>
    </xf>
    <xf numFmtId="0" fontId="1" fillId="3" borderId="10" xfId="0" applyFont="1" applyFill="1" applyBorder="1" applyAlignment="1">
      <alignment horizontal="center" vertical="center" wrapText="1"/>
    </xf>
    <xf numFmtId="0" fontId="0" fillId="0" borderId="0"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xf numFmtId="0" fontId="2" fillId="7" borderId="15" xfId="0" applyFont="1" applyFill="1" applyBorder="1" applyAlignment="1">
      <alignment horizontal="center" vertical="center"/>
    </xf>
    <xf numFmtId="0" fontId="2" fillId="7" borderId="23" xfId="0" applyFont="1" applyFill="1" applyBorder="1" applyAlignment="1">
      <alignment horizontal="center" vertical="center"/>
    </xf>
    <xf numFmtId="0" fontId="0" fillId="0" borderId="0" xfId="0" applyFill="1" applyBorder="1" applyAlignment="1">
      <alignment horizontal="center" vertical="center"/>
    </xf>
    <xf numFmtId="0" fontId="0" fillId="2" borderId="0" xfId="0" applyFill="1"/>
    <xf numFmtId="4" fontId="0" fillId="0" borderId="1" xfId="0" applyNumberFormat="1" applyBorder="1" applyAlignment="1">
      <alignment horizontal="center" vertical="center"/>
    </xf>
    <xf numFmtId="4" fontId="0" fillId="0" borderId="11" xfId="0" applyNumberFormat="1" applyBorder="1" applyAlignment="1">
      <alignment horizontal="center" vertical="center"/>
    </xf>
    <xf numFmtId="4" fontId="0" fillId="0" borderId="1" xfId="0" applyNumberFormat="1" applyBorder="1"/>
    <xf numFmtId="4" fontId="0" fillId="0" borderId="11" xfId="0" applyNumberFormat="1" applyBorder="1"/>
    <xf numFmtId="0" fontId="0" fillId="0" borderId="1" xfId="0" applyBorder="1" applyAlignment="1">
      <alignment horizontal="center"/>
    </xf>
    <xf numFmtId="4" fontId="0" fillId="0" borderId="1" xfId="0" applyNumberFormat="1" applyBorder="1" applyAlignment="1">
      <alignment horizontal="center"/>
    </xf>
    <xf numFmtId="0" fontId="0" fillId="0" borderId="3" xfId="0" applyBorder="1" applyAlignment="1">
      <alignment horizontal="center"/>
    </xf>
    <xf numFmtId="0" fontId="0" fillId="0" borderId="0" xfId="0"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1" fillId="0" borderId="7" xfId="0" applyFont="1" applyBorder="1" applyAlignment="1">
      <alignment horizontal="center" vertical="center" wrapText="1"/>
    </xf>
    <xf numFmtId="4" fontId="0" fillId="0" borderId="8" xfId="0" applyNumberFormat="1" applyBorder="1" applyAlignment="1">
      <alignment horizontal="center" vertical="center"/>
    </xf>
    <xf numFmtId="4" fontId="0" fillId="0" borderId="9" xfId="0" applyNumberFormat="1" applyBorder="1" applyAlignment="1">
      <alignment horizontal="center" vertical="center"/>
    </xf>
    <xf numFmtId="0" fontId="3" fillId="3" borderId="2" xfId="0" applyFont="1" applyFill="1" applyBorder="1" applyAlignment="1">
      <alignment horizontal="center" vertical="center" wrapText="1"/>
    </xf>
    <xf numFmtId="4" fontId="0" fillId="0" borderId="3" xfId="0" applyNumberFormat="1" applyBorder="1"/>
    <xf numFmtId="4" fontId="0" fillId="0" borderId="4" xfId="0" applyNumberFormat="1" applyBorder="1"/>
    <xf numFmtId="4" fontId="0" fillId="0" borderId="8" xfId="0" applyNumberFormat="1" applyBorder="1"/>
    <xf numFmtId="4" fontId="0" fillId="0" borderId="9" xfId="0" applyNumberFormat="1" applyBorder="1"/>
    <xf numFmtId="4" fontId="0" fillId="0" borderId="13" xfId="0" applyNumberFormat="1" applyBorder="1"/>
    <xf numFmtId="4" fontId="0" fillId="0" borderId="24" xfId="0" applyNumberFormat="1" applyBorder="1"/>
    <xf numFmtId="0" fontId="2" fillId="4" borderId="29" xfId="0" applyFont="1" applyFill="1" applyBorder="1" applyAlignment="1">
      <alignment vertical="center"/>
    </xf>
    <xf numFmtId="0" fontId="2" fillId="4" borderId="5" xfId="0" applyFont="1" applyFill="1" applyBorder="1" applyAlignment="1">
      <alignment vertical="center"/>
    </xf>
    <xf numFmtId="0" fontId="0" fillId="0" borderId="0" xfId="0" applyBorder="1"/>
    <xf numFmtId="0" fontId="1" fillId="3" borderId="1" xfId="0" applyFont="1" applyFill="1" applyBorder="1" applyAlignment="1">
      <alignment horizontal="center" vertical="center" wrapText="1"/>
    </xf>
    <xf numFmtId="0" fontId="1" fillId="3" borderId="8" xfId="0" applyFont="1" applyFill="1" applyBorder="1" applyAlignment="1">
      <alignment horizontal="center" wrapText="1"/>
    </xf>
    <xf numFmtId="4" fontId="0" fillId="0" borderId="8" xfId="0" applyNumberFormat="1" applyBorder="1" applyAlignment="1">
      <alignment horizontal="center"/>
    </xf>
    <xf numFmtId="4" fontId="0" fillId="0" borderId="9" xfId="0" applyNumberFormat="1" applyBorder="1" applyAlignment="1">
      <alignment horizontal="center"/>
    </xf>
    <xf numFmtId="4" fontId="0" fillId="0" borderId="11" xfId="0" applyNumberFormat="1" applyBorder="1" applyAlignment="1">
      <alignment horizontal="center"/>
    </xf>
    <xf numFmtId="0" fontId="1" fillId="3" borderId="1" xfId="0" applyFont="1" applyFill="1" applyBorder="1" applyAlignment="1">
      <alignment horizontal="center" wrapText="1"/>
    </xf>
    <xf numFmtId="4" fontId="0" fillId="0" borderId="3" xfId="0" applyNumberFormat="1" applyBorder="1" applyAlignment="1">
      <alignment horizontal="center"/>
    </xf>
    <xf numFmtId="4" fontId="0" fillId="0" borderId="4" xfId="0" applyNumberFormat="1" applyBorder="1" applyAlignment="1">
      <alignment horizontal="center"/>
    </xf>
    <xf numFmtId="0" fontId="1" fillId="3" borderId="8" xfId="0" applyFont="1" applyFill="1" applyBorder="1" applyAlignment="1">
      <alignment horizontal="center" vertical="center" wrapText="1"/>
    </xf>
    <xf numFmtId="0" fontId="1" fillId="3" borderId="3" xfId="0" applyFont="1" applyFill="1" applyBorder="1" applyAlignment="1">
      <alignment horizontal="center" vertical="center" wrapText="1"/>
    </xf>
    <xf numFmtId="4" fontId="0" fillId="0" borderId="3" xfId="0" applyNumberFormat="1" applyBorder="1" applyAlignment="1">
      <alignment horizontal="center" vertical="center"/>
    </xf>
    <xf numFmtId="4" fontId="0" fillId="0" borderId="4" xfId="0" applyNumberFormat="1" applyBorder="1" applyAlignment="1">
      <alignment horizontal="center" vertical="center"/>
    </xf>
    <xf numFmtId="0" fontId="1" fillId="3" borderId="13" xfId="0" applyFont="1" applyFill="1" applyBorder="1" applyAlignment="1">
      <alignment horizontal="center" vertical="center" wrapText="1"/>
    </xf>
    <xf numFmtId="0" fontId="4" fillId="7" borderId="15" xfId="0" applyFont="1" applyFill="1" applyBorder="1" applyAlignment="1">
      <alignment horizontal="center" vertical="center"/>
    </xf>
    <xf numFmtId="0" fontId="4" fillId="7" borderId="23" xfId="0" applyFont="1" applyFill="1" applyBorder="1" applyAlignment="1">
      <alignment horizontal="center" vertical="center"/>
    </xf>
    <xf numFmtId="4" fontId="0" fillId="2" borderId="0" xfId="0" applyNumberFormat="1" applyFill="1"/>
    <xf numFmtId="4" fontId="0" fillId="0" borderId="0" xfId="0" applyNumberFormat="1" applyFill="1" applyBorder="1" applyAlignment="1">
      <alignment horizontal="center"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0" fillId="0" borderId="0" xfId="0" applyFill="1" applyBorder="1" applyAlignment="1">
      <alignment horizontal="center" wrapText="1"/>
    </xf>
    <xf numFmtId="0" fontId="0" fillId="0" borderId="0" xfId="0" applyFill="1" applyBorder="1" applyAlignment="1">
      <alignment horizontal="center"/>
    </xf>
    <xf numFmtId="0" fontId="0" fillId="0" borderId="0" xfId="0" applyFill="1" applyBorder="1" applyAlignment="1">
      <alignment horizontal="center" vertical="center"/>
    </xf>
    <xf numFmtId="0" fontId="0" fillId="0" borderId="0" xfId="0" applyProtection="1">
      <protection hidden="1"/>
    </xf>
    <xf numFmtId="0" fontId="0" fillId="0" borderId="0" xfId="0" applyFill="1" applyBorder="1" applyProtection="1">
      <protection hidden="1"/>
    </xf>
    <xf numFmtId="164" fontId="0" fillId="9" borderId="1" xfId="1" applyNumberFormat="1" applyFont="1" applyFill="1" applyBorder="1" applyAlignment="1" applyProtection="1">
      <alignment horizontal="center" vertical="center"/>
      <protection hidden="1"/>
    </xf>
    <xf numFmtId="164" fontId="0" fillId="9" borderId="1" xfId="0" applyNumberFormat="1" applyFont="1" applyFill="1" applyBorder="1" applyAlignment="1" applyProtection="1">
      <alignment horizontal="center" vertical="center"/>
      <protection hidden="1"/>
    </xf>
    <xf numFmtId="2" fontId="0" fillId="9" borderId="1" xfId="0" applyNumberFormat="1" applyFont="1" applyFill="1" applyBorder="1" applyAlignment="1" applyProtection="1">
      <alignment horizontal="center" vertical="center"/>
      <protection hidden="1"/>
    </xf>
    <xf numFmtId="10" fontId="0" fillId="9" borderId="1" xfId="0" applyNumberFormat="1" applyFont="1" applyFill="1" applyBorder="1" applyAlignment="1" applyProtection="1">
      <alignment horizontal="center" vertical="center"/>
      <protection hidden="1"/>
    </xf>
    <xf numFmtId="168" fontId="0" fillId="9" borderId="1" xfId="2" applyNumberFormat="1" applyFont="1" applyFill="1" applyBorder="1" applyAlignment="1" applyProtection="1">
      <alignment horizontal="center" vertical="center"/>
      <protection hidden="1"/>
    </xf>
    <xf numFmtId="0" fontId="0" fillId="0" borderId="0" xfId="0" applyFill="1" applyBorder="1" applyAlignment="1">
      <alignment horizontal="center" vertical="center"/>
    </xf>
    <xf numFmtId="2" fontId="0" fillId="0" borderId="0" xfId="0" applyNumberFormat="1"/>
    <xf numFmtId="0" fontId="8" fillId="0" borderId="1" xfId="0" applyFont="1" applyBorder="1" applyAlignment="1">
      <alignment horizontal="center" vertical="center"/>
    </xf>
    <xf numFmtId="0" fontId="9" fillId="8" borderId="14" xfId="0" applyFont="1" applyFill="1" applyBorder="1" applyAlignment="1" applyProtection="1">
      <alignment horizontal="center" vertical="center"/>
      <protection hidden="1"/>
    </xf>
    <xf numFmtId="0" fontId="9" fillId="7" borderId="14" xfId="0" applyFont="1" applyFill="1" applyBorder="1" applyAlignment="1" applyProtection="1">
      <alignment horizontal="center" vertical="center"/>
      <protection hidden="1"/>
    </xf>
    <xf numFmtId="0" fontId="10" fillId="0" borderId="7" xfId="0" applyFont="1" applyFill="1" applyBorder="1" applyAlignment="1">
      <alignment horizontal="left" vertical="center" wrapText="1"/>
    </xf>
    <xf numFmtId="0" fontId="11" fillId="3" borderId="8" xfId="0" applyFont="1" applyFill="1" applyBorder="1" applyAlignment="1">
      <alignment horizontal="center" vertical="center"/>
    </xf>
    <xf numFmtId="164" fontId="0" fillId="9" borderId="8" xfId="0" applyNumberFormat="1" applyFont="1" applyFill="1" applyBorder="1" applyAlignment="1" applyProtection="1">
      <alignment horizontal="center" vertical="center"/>
      <protection hidden="1"/>
    </xf>
    <xf numFmtId="0" fontId="10" fillId="10" borderId="10" xfId="0" applyFont="1" applyFill="1" applyBorder="1" applyAlignment="1">
      <alignment horizontal="left" vertical="center" wrapText="1"/>
    </xf>
    <xf numFmtId="0" fontId="11" fillId="10" borderId="1" xfId="0" applyFont="1" applyFill="1" applyBorder="1" applyAlignment="1">
      <alignment horizontal="center" vertical="center"/>
    </xf>
    <xf numFmtId="0" fontId="10" fillId="0" borderId="10" xfId="0" applyFont="1" applyFill="1" applyBorder="1" applyAlignment="1">
      <alignment horizontal="left" vertical="center" wrapText="1"/>
    </xf>
    <xf numFmtId="0" fontId="11" fillId="3" borderId="1" xfId="0" applyFont="1" applyFill="1" applyBorder="1" applyAlignment="1">
      <alignment horizontal="center" vertical="center"/>
    </xf>
    <xf numFmtId="4" fontId="10" fillId="9" borderId="1" xfId="0" applyNumberFormat="1" applyFont="1" applyFill="1" applyBorder="1" applyAlignment="1" applyProtection="1">
      <alignment horizontal="center" vertical="center"/>
      <protection hidden="1"/>
    </xf>
    <xf numFmtId="164" fontId="10" fillId="9" borderId="1" xfId="0" applyNumberFormat="1" applyFont="1" applyFill="1" applyBorder="1" applyAlignment="1" applyProtection="1">
      <alignment horizontal="center" vertical="center"/>
      <protection hidden="1"/>
    </xf>
    <xf numFmtId="4" fontId="0" fillId="9" borderId="1" xfId="0" applyNumberFormat="1" applyFont="1" applyFill="1" applyBorder="1" applyAlignment="1" applyProtection="1">
      <alignment horizontal="center" vertical="center"/>
      <protection hidden="1"/>
    </xf>
    <xf numFmtId="165" fontId="0" fillId="9" borderId="1" xfId="0" applyNumberFormat="1" applyFont="1" applyFill="1" applyBorder="1" applyAlignment="1" applyProtection="1">
      <alignment horizontal="center" vertical="center"/>
      <protection hidden="1"/>
    </xf>
    <xf numFmtId="166" fontId="0" fillId="9" borderId="1" xfId="0" applyNumberFormat="1" applyFont="1" applyFill="1" applyBorder="1" applyAlignment="1" applyProtection="1">
      <alignment horizontal="center" vertical="center"/>
      <protection hidden="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15" xfId="0" applyFont="1" applyFill="1" applyBorder="1" applyAlignment="1">
      <alignment horizontal="center" vertical="center"/>
    </xf>
    <xf numFmtId="0" fontId="12" fillId="6" borderId="23" xfId="0" applyFont="1" applyFill="1" applyBorder="1" applyAlignment="1">
      <alignment horizontal="center" vertical="center"/>
    </xf>
    <xf numFmtId="0" fontId="12" fillId="7" borderId="14"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12" fillId="7" borderId="15" xfId="0" applyFont="1" applyFill="1" applyBorder="1" applyAlignment="1">
      <alignment horizontal="center" vertical="center"/>
    </xf>
    <xf numFmtId="0" fontId="12" fillId="7" borderId="23"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0" borderId="11" xfId="0" applyFont="1" applyFill="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3" xfId="0" applyFont="1" applyBorder="1" applyAlignment="1">
      <alignment horizontal="center" vertical="center" wrapText="1"/>
    </xf>
    <xf numFmtId="4" fontId="13" fillId="5" borderId="12" xfId="0" applyNumberFormat="1"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13" xfId="0" applyNumberFormat="1" applyFont="1" applyBorder="1" applyAlignment="1">
      <alignment horizontal="center" vertical="center"/>
    </xf>
    <xf numFmtId="4" fontId="13" fillId="0" borderId="24" xfId="0" applyNumberFormat="1" applyFont="1" applyBorder="1" applyAlignment="1">
      <alignment horizontal="center" vertical="center"/>
    </xf>
    <xf numFmtId="0" fontId="13" fillId="0" borderId="10" xfId="0" applyFont="1" applyBorder="1" applyAlignment="1">
      <alignment horizontal="center" vertical="center"/>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4" fontId="13" fillId="5" borderId="10" xfId="0" applyNumberFormat="1" applyFont="1" applyFill="1" applyBorder="1" applyAlignment="1">
      <alignment horizontal="center" vertical="center" wrapText="1"/>
    </xf>
    <xf numFmtId="4" fontId="13" fillId="0" borderId="1" xfId="0" applyNumberFormat="1" applyFont="1" applyBorder="1" applyAlignment="1">
      <alignment horizontal="center" vertical="center" wrapText="1"/>
    </xf>
    <xf numFmtId="4" fontId="13" fillId="0" borderId="1" xfId="0" applyNumberFormat="1" applyFont="1" applyBorder="1" applyAlignment="1">
      <alignment horizontal="center" vertical="center"/>
    </xf>
    <xf numFmtId="4" fontId="13" fillId="0" borderId="11" xfId="0" applyNumberFormat="1" applyFont="1" applyBorder="1" applyAlignment="1">
      <alignment horizontal="center" vertical="center"/>
    </xf>
    <xf numFmtId="4" fontId="13" fillId="5" borderId="10" xfId="0" applyNumberFormat="1" applyFont="1" applyFill="1" applyBorder="1" applyAlignment="1">
      <alignment horizontal="center" vertical="center"/>
    </xf>
    <xf numFmtId="4" fontId="13" fillId="0" borderId="10" xfId="0" applyNumberFormat="1" applyFont="1" applyBorder="1" applyAlignment="1">
      <alignment horizontal="center" vertical="center"/>
    </xf>
    <xf numFmtId="4" fontId="13" fillId="5" borderId="1" xfId="0" applyNumberFormat="1" applyFont="1" applyFill="1" applyBorder="1" applyAlignment="1">
      <alignment horizontal="center" vertical="center"/>
    </xf>
    <xf numFmtId="0" fontId="10" fillId="3" borderId="10" xfId="0" applyFont="1" applyFill="1" applyBorder="1" applyAlignment="1">
      <alignment horizontal="center" vertical="center"/>
    </xf>
    <xf numFmtId="0" fontId="10" fillId="3" borderId="1" xfId="0" applyFont="1" applyFill="1" applyBorder="1" applyAlignment="1">
      <alignment horizontal="center" vertical="center"/>
    </xf>
    <xf numFmtId="4" fontId="13" fillId="5" borderId="11" xfId="0" applyNumberFormat="1" applyFont="1" applyFill="1" applyBorder="1" applyAlignment="1">
      <alignment horizontal="center" vertical="center"/>
    </xf>
    <xf numFmtId="0" fontId="10" fillId="3" borderId="10" xfId="0" applyFont="1" applyFill="1" applyBorder="1" applyAlignment="1">
      <alignment horizontal="center" vertical="center" wrapText="1"/>
    </xf>
    <xf numFmtId="4" fontId="13" fillId="0" borderId="1" xfId="0" applyNumberFormat="1" applyFont="1" applyFill="1" applyBorder="1" applyAlignment="1">
      <alignment horizontal="center" vertical="center"/>
    </xf>
    <xf numFmtId="4" fontId="13" fillId="0" borderId="11" xfId="0" applyNumberFormat="1" applyFont="1" applyFill="1" applyBorder="1" applyAlignment="1">
      <alignment horizontal="center" vertical="center"/>
    </xf>
    <xf numFmtId="0" fontId="14" fillId="0" borderId="0" xfId="0" applyFont="1" applyBorder="1" applyAlignment="1">
      <alignment horizontal="center" vertical="center" wrapText="1"/>
    </xf>
    <xf numFmtId="0" fontId="13" fillId="5" borderId="10" xfId="0" applyFont="1" applyFill="1" applyBorder="1" applyAlignment="1">
      <alignment horizontal="center" vertical="center"/>
    </xf>
    <xf numFmtId="0" fontId="13" fillId="0" borderId="11" xfId="0" applyFont="1" applyBorder="1" applyAlignment="1">
      <alignment horizontal="center" vertical="center"/>
    </xf>
    <xf numFmtId="0" fontId="13" fillId="5" borderId="1" xfId="0" applyFont="1" applyFill="1" applyBorder="1" applyAlignment="1">
      <alignment horizontal="center" vertical="center"/>
    </xf>
    <xf numFmtId="0" fontId="13" fillId="5" borderId="11"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xf>
    <xf numFmtId="0" fontId="13" fillId="0" borderId="3" xfId="0" applyFont="1" applyBorder="1" applyAlignment="1">
      <alignment horizontal="center" vertical="center"/>
    </xf>
    <xf numFmtId="0" fontId="13" fillId="0" borderId="3" xfId="0" applyFont="1" applyBorder="1" applyAlignment="1">
      <alignment horizontal="center" vertical="center" wrapText="1"/>
    </xf>
    <xf numFmtId="0" fontId="13" fillId="0" borderId="4" xfId="0" applyFont="1" applyFill="1" applyBorder="1" applyAlignment="1">
      <alignment horizontal="center" vertical="center" wrapText="1"/>
    </xf>
    <xf numFmtId="0" fontId="13" fillId="5" borderId="2" xfId="0" applyFont="1" applyFill="1" applyBorder="1" applyAlignment="1">
      <alignment horizontal="center" vertical="center"/>
    </xf>
    <xf numFmtId="0" fontId="13" fillId="0" borderId="4" xfId="0" applyFont="1" applyBorder="1" applyAlignment="1">
      <alignment horizontal="center" vertical="center"/>
    </xf>
    <xf numFmtId="0" fontId="0" fillId="2" borderId="0" xfId="0" applyFont="1" applyFill="1"/>
    <xf numFmtId="0" fontId="0" fillId="0" borderId="0" xfId="0" applyFont="1"/>
    <xf numFmtId="0" fontId="9" fillId="8" borderId="2" xfId="0" applyFont="1" applyFill="1" applyBorder="1" applyAlignment="1" applyProtection="1">
      <alignment horizontal="center" vertical="center"/>
      <protection hidden="1"/>
    </xf>
    <xf numFmtId="0" fontId="9" fillId="8" borderId="3" xfId="0" applyFont="1" applyFill="1" applyBorder="1" applyAlignment="1" applyProtection="1">
      <alignment horizontal="center" vertical="center"/>
      <protection hidden="1"/>
    </xf>
    <xf numFmtId="0" fontId="9" fillId="8" borderId="4" xfId="0" applyFont="1" applyFill="1" applyBorder="1" applyAlignment="1" applyProtection="1">
      <alignment horizontal="center" vertical="center"/>
      <protection hidden="1"/>
    </xf>
    <xf numFmtId="0" fontId="9" fillId="7" borderId="2" xfId="0" applyFont="1" applyFill="1" applyBorder="1" applyAlignment="1" applyProtection="1">
      <alignment horizontal="center" vertical="center"/>
      <protection hidden="1"/>
    </xf>
    <xf numFmtId="0" fontId="9" fillId="7" borderId="3" xfId="0" applyFont="1" applyFill="1" applyBorder="1" applyAlignment="1" applyProtection="1">
      <alignment horizontal="center" vertical="center"/>
      <protection hidden="1"/>
    </xf>
    <xf numFmtId="0" fontId="9" fillId="7" borderId="4" xfId="0" applyFont="1" applyFill="1" applyBorder="1" applyAlignment="1" applyProtection="1">
      <alignment horizontal="center" vertical="center"/>
      <protection hidden="1"/>
    </xf>
    <xf numFmtId="0" fontId="9" fillId="8" borderId="21" xfId="0" applyFont="1" applyFill="1" applyBorder="1" applyAlignment="1" applyProtection="1">
      <alignment horizontal="center" vertical="center"/>
      <protection hidden="1"/>
    </xf>
    <xf numFmtId="0" fontId="10" fillId="0" borderId="12" xfId="0" applyFont="1" applyFill="1" applyBorder="1" applyAlignment="1">
      <alignment horizontal="center" vertical="center"/>
    </xf>
    <xf numFmtId="0" fontId="0" fillId="0" borderId="13" xfId="0" applyFont="1" applyBorder="1" applyAlignment="1">
      <alignment horizontal="center" vertical="center"/>
    </xf>
    <xf numFmtId="0" fontId="10" fillId="0" borderId="25" xfId="0" applyFont="1" applyBorder="1" applyAlignment="1">
      <alignment horizontal="center" vertical="center"/>
    </xf>
    <xf numFmtId="0" fontId="0" fillId="9" borderId="12" xfId="0" applyFont="1" applyFill="1" applyBorder="1" applyAlignment="1" applyProtection="1">
      <alignment horizontal="center" vertical="center"/>
      <protection hidden="1"/>
    </xf>
    <xf numFmtId="0" fontId="0" fillId="0" borderId="13" xfId="0" applyFont="1" applyFill="1" applyBorder="1" applyAlignment="1" applyProtection="1">
      <alignment horizontal="center" vertical="center"/>
      <protection hidden="1"/>
    </xf>
    <xf numFmtId="0" fontId="0" fillId="0" borderId="13" xfId="0" applyFont="1" applyBorder="1" applyAlignment="1" applyProtection="1">
      <alignment horizontal="center" vertical="center"/>
      <protection hidden="1"/>
    </xf>
    <xf numFmtId="0" fontId="0" fillId="9" borderId="30" xfId="0" applyFont="1" applyFill="1" applyBorder="1" applyAlignment="1" applyProtection="1">
      <alignment horizontal="center" vertical="center"/>
      <protection hidden="1"/>
    </xf>
    <xf numFmtId="0" fontId="0" fillId="0" borderId="25" xfId="0" applyFont="1" applyBorder="1" applyAlignment="1" applyProtection="1">
      <alignment horizontal="center" vertical="center"/>
      <protection hidden="1"/>
    </xf>
    <xf numFmtId="0" fontId="0" fillId="9" borderId="7" xfId="0" applyFont="1" applyFill="1" applyBorder="1" applyAlignment="1" applyProtection="1">
      <alignment horizontal="center" vertical="center"/>
      <protection hidden="1"/>
    </xf>
    <xf numFmtId="0" fontId="0" fillId="0" borderId="8" xfId="0" applyFont="1" applyBorder="1" applyAlignment="1" applyProtection="1">
      <alignment horizontal="center" vertical="center"/>
      <protection hidden="1"/>
    </xf>
    <xf numFmtId="0" fontId="0" fillId="0" borderId="9" xfId="0" applyFont="1" applyBorder="1" applyAlignment="1" applyProtection="1">
      <alignment horizontal="center" vertical="center"/>
      <protection hidden="1"/>
    </xf>
    <xf numFmtId="0" fontId="10" fillId="0" borderId="10" xfId="0" applyFont="1" applyFill="1" applyBorder="1" applyAlignment="1">
      <alignment horizontal="center" vertical="center" wrapText="1"/>
    </xf>
    <xf numFmtId="0" fontId="10" fillId="0" borderId="1" xfId="0" applyFont="1" applyBorder="1" applyAlignment="1">
      <alignment horizontal="center" vertical="center"/>
    </xf>
    <xf numFmtId="0" fontId="0" fillId="0" borderId="19" xfId="0" applyFont="1" applyBorder="1" applyAlignment="1">
      <alignment horizontal="center" vertical="center"/>
    </xf>
    <xf numFmtId="4" fontId="0" fillId="9" borderId="10" xfId="0" applyNumberFormat="1" applyFont="1" applyFill="1" applyBorder="1" applyAlignment="1" applyProtection="1">
      <alignment horizontal="center" vertical="center"/>
      <protection hidden="1"/>
    </xf>
    <xf numFmtId="4" fontId="0" fillId="0" borderId="1" xfId="0" applyNumberFormat="1" applyFont="1" applyFill="1" applyBorder="1" applyAlignment="1" applyProtection="1">
      <alignment horizontal="center" vertical="center"/>
      <protection hidden="1"/>
    </xf>
    <xf numFmtId="0" fontId="0" fillId="0" borderId="1" xfId="0" applyFont="1" applyBorder="1" applyAlignment="1" applyProtection="1">
      <alignment horizontal="center" vertical="center"/>
      <protection hidden="1"/>
    </xf>
    <xf numFmtId="4" fontId="0" fillId="0" borderId="1" xfId="0" applyNumberFormat="1" applyFont="1" applyBorder="1" applyAlignment="1" applyProtection="1">
      <alignment horizontal="center" vertical="center"/>
      <protection hidden="1"/>
    </xf>
    <xf numFmtId="4" fontId="0" fillId="0" borderId="19" xfId="0" applyNumberFormat="1" applyFont="1" applyBorder="1" applyAlignment="1" applyProtection="1">
      <alignment horizontal="center" vertical="center"/>
      <protection hidden="1"/>
    </xf>
    <xf numFmtId="0" fontId="0" fillId="0" borderId="1" xfId="0" applyFont="1" applyFill="1" applyBorder="1" applyAlignment="1" applyProtection="1">
      <alignment horizontal="center" vertical="center"/>
      <protection hidden="1"/>
    </xf>
    <xf numFmtId="4" fontId="0" fillId="0" borderId="11" xfId="0" applyNumberFormat="1" applyFont="1" applyBorder="1" applyAlignment="1" applyProtection="1">
      <alignment horizontal="center" vertical="center"/>
      <protection hidden="1"/>
    </xf>
    <xf numFmtId="0" fontId="0" fillId="0" borderId="1" xfId="0" applyFont="1" applyBorder="1" applyAlignment="1">
      <alignment horizontal="center" vertical="center"/>
    </xf>
    <xf numFmtId="0" fontId="10" fillId="3" borderId="19" xfId="0" applyFont="1" applyFill="1" applyBorder="1" applyAlignment="1">
      <alignment horizontal="center" vertical="center"/>
    </xf>
    <xf numFmtId="4" fontId="0" fillId="0" borderId="10" xfId="0" applyNumberFormat="1" applyFont="1" applyFill="1" applyBorder="1" applyAlignment="1" applyProtection="1">
      <alignment horizontal="center" vertical="center"/>
      <protection hidden="1"/>
    </xf>
    <xf numFmtId="4" fontId="0" fillId="0" borderId="10" xfId="0" applyNumberFormat="1" applyFont="1" applyBorder="1" applyAlignment="1" applyProtection="1">
      <alignment horizontal="center" vertical="center"/>
      <protection hidden="1"/>
    </xf>
    <xf numFmtId="4" fontId="0" fillId="9" borderId="19" xfId="0" applyNumberFormat="1" applyFont="1" applyFill="1" applyBorder="1" applyAlignment="1" applyProtection="1">
      <alignment horizontal="center" vertical="center"/>
      <protection hidden="1"/>
    </xf>
    <xf numFmtId="4" fontId="0" fillId="9" borderId="11" xfId="0" applyNumberFormat="1" applyFont="1" applyFill="1" applyBorder="1" applyAlignment="1" applyProtection="1">
      <alignment horizontal="center" vertical="center"/>
      <protection hidden="1"/>
    </xf>
    <xf numFmtId="4" fontId="0" fillId="0" borderId="20" xfId="0" applyNumberFormat="1" applyFont="1" applyBorder="1" applyAlignment="1" applyProtection="1">
      <alignment horizontal="center" vertical="center"/>
      <protection hidden="1"/>
    </xf>
    <xf numFmtId="0" fontId="10" fillId="3" borderId="1" xfId="0" applyFont="1" applyFill="1" applyBorder="1" applyAlignment="1" applyProtection="1">
      <alignment horizontal="center" vertical="center"/>
      <protection locked="0"/>
    </xf>
    <xf numFmtId="0" fontId="0" fillId="9" borderId="10" xfId="0" applyFont="1" applyFill="1" applyBorder="1" applyAlignment="1" applyProtection="1">
      <alignment horizontal="center" vertical="center"/>
      <protection hidden="1"/>
    </xf>
    <xf numFmtId="0" fontId="0" fillId="0" borderId="19" xfId="0" applyFont="1" applyBorder="1" applyAlignment="1" applyProtection="1">
      <alignment horizontal="center" vertical="center"/>
      <protection hidden="1"/>
    </xf>
    <xf numFmtId="0" fontId="0" fillId="0" borderId="11" xfId="0" applyFont="1" applyBorder="1" applyAlignment="1" applyProtection="1">
      <alignment horizontal="center" vertical="center"/>
      <protection hidden="1"/>
    </xf>
    <xf numFmtId="0" fontId="0" fillId="0" borderId="10" xfId="0" applyFont="1" applyFill="1" applyBorder="1" applyAlignment="1" applyProtection="1">
      <alignment horizontal="center" vertical="center"/>
      <protection hidden="1"/>
    </xf>
    <xf numFmtId="0" fontId="0" fillId="9" borderId="1" xfId="0" applyFont="1" applyFill="1" applyBorder="1" applyAlignment="1" applyProtection="1">
      <alignment horizontal="center" vertical="center"/>
      <protection hidden="1"/>
    </xf>
    <xf numFmtId="0" fontId="0" fillId="0" borderId="10" xfId="0" applyFont="1" applyBorder="1" applyAlignment="1" applyProtection="1">
      <alignment horizontal="center" vertical="center"/>
      <protection hidden="1"/>
    </xf>
    <xf numFmtId="0" fontId="14" fillId="0" borderId="10" xfId="0" applyFont="1" applyFill="1" applyBorder="1" applyAlignment="1">
      <alignment horizontal="center" vertical="center" wrapText="1"/>
    </xf>
    <xf numFmtId="0" fontId="14" fillId="3" borderId="19" xfId="0" applyFont="1" applyFill="1" applyBorder="1" applyAlignment="1">
      <alignment horizontal="center" vertical="center"/>
    </xf>
    <xf numFmtId="0" fontId="10" fillId="3" borderId="21" xfId="0" applyFont="1" applyFill="1" applyBorder="1" applyAlignment="1">
      <alignment horizontal="center" vertical="center"/>
    </xf>
    <xf numFmtId="0" fontId="0" fillId="9" borderId="2" xfId="0" applyFont="1" applyFill="1" applyBorder="1" applyAlignment="1" applyProtection="1">
      <alignment horizontal="center" vertical="center"/>
      <protection hidden="1"/>
    </xf>
    <xf numFmtId="0" fontId="0" fillId="0" borderId="3" xfId="0" applyFont="1" applyFill="1" applyBorder="1" applyAlignment="1" applyProtection="1">
      <alignment horizontal="center" vertical="center"/>
      <protection hidden="1"/>
    </xf>
    <xf numFmtId="0" fontId="0" fillId="0" borderId="3" xfId="0" applyFont="1" applyBorder="1" applyAlignment="1" applyProtection="1">
      <alignment horizontal="center" vertical="center"/>
      <protection hidden="1"/>
    </xf>
    <xf numFmtId="0" fontId="0" fillId="0" borderId="21" xfId="0" applyFont="1" applyBorder="1" applyAlignment="1" applyProtection="1">
      <alignment horizontal="center" vertical="center"/>
      <protection hidden="1"/>
    </xf>
    <xf numFmtId="0" fontId="0" fillId="0" borderId="4" xfId="0" applyFont="1" applyBorder="1" applyAlignment="1" applyProtection="1">
      <alignment horizontal="center" vertical="center"/>
      <protection hidden="1"/>
    </xf>
    <xf numFmtId="0" fontId="12" fillId="7" borderId="3"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4" xfId="0" applyFont="1" applyFill="1" applyBorder="1" applyAlignment="1">
      <alignment horizontal="center" vertical="center"/>
    </xf>
    <xf numFmtId="0" fontId="15" fillId="0" borderId="1" xfId="0" applyFont="1" applyBorder="1" applyAlignment="1">
      <alignment horizontal="center" vertical="center" wrapText="1"/>
    </xf>
    <xf numFmtId="2" fontId="13" fillId="9" borderId="1" xfId="0" applyNumberFormat="1" applyFont="1" applyFill="1" applyBorder="1" applyAlignment="1">
      <alignment horizontal="center" vertical="center" wrapText="1"/>
    </xf>
    <xf numFmtId="2" fontId="13" fillId="9" borderId="1" xfId="0" applyNumberFormat="1" applyFont="1" applyFill="1" applyBorder="1" applyAlignment="1">
      <alignment horizontal="center" vertical="center"/>
    </xf>
    <xf numFmtId="10" fontId="13" fillId="9" borderId="1"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4" fontId="13" fillId="9" borderId="1" xfId="0" applyNumberFormat="1" applyFont="1" applyFill="1" applyBorder="1" applyAlignment="1">
      <alignment horizontal="center" vertical="center"/>
    </xf>
    <xf numFmtId="0" fontId="15" fillId="0" borderId="1" xfId="0" applyFont="1" applyBorder="1" applyAlignment="1">
      <alignment horizontal="center" wrapText="1"/>
    </xf>
    <xf numFmtId="0" fontId="15"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8" fillId="0" borderId="1" xfId="0" applyFont="1" applyBorder="1" applyAlignment="1">
      <alignment horizontal="center" vertical="center" wrapText="1"/>
    </xf>
    <xf numFmtId="0" fontId="8" fillId="1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3" fillId="0" borderId="0" xfId="0" applyFont="1" applyFill="1" applyBorder="1"/>
    <xf numFmtId="0" fontId="13" fillId="0" borderId="0" xfId="0" applyFont="1"/>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10" fontId="13" fillId="0" borderId="0" xfId="0" applyNumberFormat="1"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0" fontId="13" fillId="0" borderId="0" xfId="0" applyFont="1" applyFill="1" applyBorder="1" applyAlignment="1">
      <alignment horizontal="center" vertical="center"/>
    </xf>
    <xf numFmtId="0" fontId="13" fillId="0" borderId="0" xfId="0" applyFont="1" applyProtection="1">
      <protection hidden="1"/>
    </xf>
    <xf numFmtId="4" fontId="13" fillId="9" borderId="1" xfId="3" applyNumberFormat="1" applyFont="1" applyFill="1" applyBorder="1" applyAlignment="1">
      <alignment horizontal="center" vertical="center"/>
    </xf>
    <xf numFmtId="0" fontId="13" fillId="0" borderId="10" xfId="0" applyFont="1" applyFill="1" applyBorder="1" applyAlignment="1">
      <alignment horizontal="center" vertical="center" wrapText="1"/>
    </xf>
    <xf numFmtId="3" fontId="13" fillId="9" borderId="8"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0" xfId="0" applyFont="1" applyFill="1" applyBorder="1" applyAlignment="1"/>
    <xf numFmtId="3" fontId="13" fillId="9" borderId="3" xfId="0" applyNumberFormat="1" applyFont="1" applyFill="1" applyBorder="1" applyAlignment="1">
      <alignment horizontal="center" vertical="center"/>
    </xf>
    <xf numFmtId="3" fontId="13" fillId="9" borderId="4" xfId="0" applyNumberFormat="1" applyFont="1" applyFill="1" applyBorder="1" applyAlignment="1">
      <alignment horizontal="center" vertical="center"/>
    </xf>
    <xf numFmtId="0" fontId="13" fillId="0" borderId="0" xfId="0" applyFont="1" applyFill="1" applyBorder="1" applyAlignment="1">
      <alignment horizontal="center"/>
    </xf>
    <xf numFmtId="0" fontId="8" fillId="0" borderId="1" xfId="0" applyFont="1" applyFill="1" applyBorder="1" applyAlignment="1">
      <alignment horizontal="center" vertical="center"/>
    </xf>
    <xf numFmtId="0" fontId="13"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0" fillId="0" borderId="0" xfId="0" applyFont="1" applyFill="1" applyBorder="1"/>
    <xf numFmtId="0" fontId="10" fillId="0" borderId="1" xfId="0" applyFont="1" applyFill="1" applyBorder="1" applyAlignment="1">
      <alignment horizontal="center" vertical="center"/>
    </xf>
    <xf numFmtId="0" fontId="10" fillId="9" borderId="1" xfId="0" applyFont="1" applyFill="1" applyBorder="1" applyAlignment="1" applyProtection="1">
      <alignment horizontal="center" vertical="center"/>
      <protection hidden="1"/>
    </xf>
    <xf numFmtId="10" fontId="10" fillId="9" borderId="1" xfId="0" applyNumberFormat="1" applyFont="1" applyFill="1" applyBorder="1" applyAlignment="1" applyProtection="1">
      <alignment horizontal="center" vertical="center"/>
      <protection hidden="1"/>
    </xf>
    <xf numFmtId="0" fontId="0" fillId="0" borderId="0" xfId="0" applyFont="1" applyFill="1" applyBorder="1" applyAlignment="1">
      <alignment horizontal="center" vertical="center"/>
    </xf>
    <xf numFmtId="4" fontId="0" fillId="0" borderId="0" xfId="0" applyNumberFormat="1"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10" fontId="0" fillId="0" borderId="0" xfId="0" applyNumberFormat="1" applyFont="1" applyFill="1" applyBorder="1" applyAlignment="1" applyProtection="1">
      <alignment horizontal="center" vertical="center"/>
      <protection hidden="1"/>
    </xf>
    <xf numFmtId="0" fontId="0" fillId="0" borderId="0" xfId="0" applyFont="1" applyProtection="1">
      <protection hidden="1"/>
    </xf>
    <xf numFmtId="0" fontId="10" fillId="2" borderId="1" xfId="0" applyFont="1" applyFill="1" applyBorder="1" applyAlignment="1">
      <alignment horizontal="left" vertical="center"/>
    </xf>
    <xf numFmtId="0" fontId="10" fillId="2"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10" fillId="10" borderId="1" xfId="0" applyFont="1" applyFill="1" applyBorder="1" applyAlignment="1">
      <alignment horizontal="left" vertical="center"/>
    </xf>
    <xf numFmtId="0" fontId="10" fillId="10" borderId="1" xfId="0" applyFont="1" applyFill="1" applyBorder="1" applyAlignment="1">
      <alignment horizontal="center" vertical="center"/>
    </xf>
    <xf numFmtId="1" fontId="13" fillId="9" borderId="13" xfId="0" applyNumberFormat="1" applyFont="1" applyFill="1" applyBorder="1" applyAlignment="1">
      <alignment horizontal="center" vertical="center" wrapText="1"/>
    </xf>
    <xf numFmtId="1" fontId="13" fillId="9" borderId="1" xfId="0" applyNumberFormat="1" applyFont="1" applyFill="1" applyBorder="1" applyAlignment="1">
      <alignment horizontal="center" vertical="center" wrapText="1"/>
    </xf>
    <xf numFmtId="167" fontId="13" fillId="9" borderId="1" xfId="0" applyNumberFormat="1" applyFont="1" applyFill="1" applyBorder="1" applyAlignment="1">
      <alignment horizontal="center" vertical="center"/>
    </xf>
    <xf numFmtId="3" fontId="13" fillId="9" borderId="1" xfId="0" applyNumberFormat="1" applyFont="1" applyFill="1" applyBorder="1" applyAlignment="1">
      <alignment horizontal="center" vertical="center"/>
    </xf>
    <xf numFmtId="0" fontId="8" fillId="0" borderId="13" xfId="0" applyFont="1" applyFill="1" applyBorder="1" applyAlignment="1">
      <alignment horizontal="center" vertical="center" wrapText="1"/>
    </xf>
    <xf numFmtId="0" fontId="13" fillId="0" borderId="13"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3" fillId="0" borderId="1" xfId="0" applyFont="1" applyFill="1" applyBorder="1" applyAlignment="1">
      <alignment horizontal="left" vertical="center"/>
    </xf>
    <xf numFmtId="0" fontId="11" fillId="0" borderId="13"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 xfId="0" applyFont="1" applyFill="1" applyBorder="1" applyAlignment="1">
      <alignment horizontal="center" vertical="center" wrapText="1"/>
    </xf>
    <xf numFmtId="0" fontId="13" fillId="10" borderId="1" xfId="0" applyFont="1" applyFill="1" applyBorder="1" applyAlignment="1">
      <alignment horizontal="left" vertical="center" wrapText="1"/>
    </xf>
    <xf numFmtId="0" fontId="16" fillId="10" borderId="1" xfId="0" applyFont="1" applyFill="1" applyBorder="1" applyAlignment="1">
      <alignment horizontal="center" vertical="center" wrapText="1"/>
    </xf>
    <xf numFmtId="0" fontId="0" fillId="0" borderId="0" xfId="0" applyFill="1" applyBorder="1" applyAlignment="1">
      <alignment vertical="center"/>
    </xf>
    <xf numFmtId="0" fontId="13" fillId="4" borderId="0" xfId="0" applyFont="1" applyFill="1" applyBorder="1"/>
    <xf numFmtId="3" fontId="13" fillId="9" borderId="6" xfId="0" applyNumberFormat="1" applyFont="1" applyFill="1" applyBorder="1" applyAlignment="1">
      <alignment horizontal="center" vertical="center" wrapText="1"/>
    </xf>
    <xf numFmtId="3" fontId="13" fillId="9" borderId="27" xfId="0" applyNumberFormat="1"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10" borderId="34" xfId="0" applyFont="1" applyFill="1" applyBorder="1" applyAlignment="1">
      <alignment horizontal="center" vertical="center" wrapText="1"/>
    </xf>
    <xf numFmtId="0" fontId="13" fillId="0" borderId="0" xfId="0" applyFont="1" applyFill="1" applyBorder="1" applyAlignment="1">
      <alignment vertical="center"/>
    </xf>
    <xf numFmtId="0" fontId="13" fillId="4" borderId="0" xfId="0" applyFont="1" applyFill="1"/>
    <xf numFmtId="0" fontId="13" fillId="10" borderId="10"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13" fillId="10" borderId="1" xfId="0" applyFont="1" applyFill="1" applyBorder="1" applyAlignment="1">
      <alignment horizontal="center" vertical="center"/>
    </xf>
    <xf numFmtId="0" fontId="8" fillId="10" borderId="21" xfId="0" applyFont="1" applyFill="1" applyBorder="1" applyAlignment="1">
      <alignment horizontal="center" vertical="center" wrapText="1"/>
    </xf>
    <xf numFmtId="0" fontId="10" fillId="10" borderId="12" xfId="0" applyFont="1" applyFill="1" applyBorder="1" applyAlignment="1">
      <alignment horizontal="center" vertical="center" wrapText="1"/>
    </xf>
    <xf numFmtId="0" fontId="10" fillId="10" borderId="13" xfId="0" applyFont="1" applyFill="1" applyBorder="1" applyAlignment="1">
      <alignment horizontal="center" vertical="center" wrapText="1"/>
    </xf>
    <xf numFmtId="1" fontId="13" fillId="7" borderId="13" xfId="0" applyNumberFormat="1" applyFont="1" applyFill="1" applyBorder="1" applyAlignment="1" applyProtection="1">
      <alignment horizontal="center" vertical="center"/>
      <protection hidden="1"/>
    </xf>
    <xf numFmtId="0" fontId="10" fillId="10" borderId="10" xfId="0" applyFont="1" applyFill="1" applyBorder="1" applyAlignment="1">
      <alignment horizontal="center" vertical="center" wrapText="1"/>
    </xf>
    <xf numFmtId="9" fontId="13" fillId="7" borderId="1" xfId="0" applyNumberFormat="1" applyFont="1" applyFill="1" applyBorder="1" applyAlignment="1" applyProtection="1">
      <alignment horizontal="center" vertical="center"/>
      <protection hidden="1"/>
    </xf>
    <xf numFmtId="1" fontId="13" fillId="7" borderId="1" xfId="0" applyNumberFormat="1" applyFont="1" applyFill="1" applyBorder="1" applyAlignment="1" applyProtection="1">
      <alignment horizontal="center" vertical="center"/>
      <protection hidden="1"/>
    </xf>
    <xf numFmtId="0" fontId="10" fillId="10" borderId="14" xfId="0" applyFont="1" applyFill="1" applyBorder="1" applyAlignment="1">
      <alignment horizontal="center" vertical="center" wrapText="1"/>
    </xf>
    <xf numFmtId="0" fontId="11" fillId="10" borderId="15" xfId="0" applyFont="1" applyFill="1" applyBorder="1" applyAlignment="1">
      <alignment horizontal="center" vertical="center"/>
    </xf>
    <xf numFmtId="9" fontId="13" fillId="7" borderId="15" xfId="0" applyNumberFormat="1" applyFont="1" applyFill="1" applyBorder="1" applyAlignment="1" applyProtection="1">
      <alignment horizontal="center" vertical="center"/>
      <protection hidden="1"/>
    </xf>
    <xf numFmtId="1" fontId="13" fillId="7" borderId="15" xfId="0" applyNumberFormat="1" applyFont="1" applyFill="1" applyBorder="1" applyAlignment="1" applyProtection="1">
      <alignment horizontal="center" vertical="center"/>
      <protection hidden="1"/>
    </xf>
    <xf numFmtId="0" fontId="11" fillId="10" borderId="3" xfId="0" applyFont="1" applyFill="1" applyBorder="1" applyAlignment="1">
      <alignment horizontal="center" vertical="center"/>
    </xf>
    <xf numFmtId="1" fontId="13" fillId="7" borderId="3" xfId="0" applyNumberFormat="1" applyFont="1" applyFill="1" applyBorder="1" applyAlignment="1" applyProtection="1">
      <alignment horizontal="center" vertical="center"/>
      <protection hidden="1"/>
    </xf>
    <xf numFmtId="3" fontId="13" fillId="12" borderId="1" xfId="0" applyNumberFormat="1" applyFont="1" applyFill="1" applyBorder="1" applyAlignment="1">
      <alignment horizontal="center" vertical="center"/>
    </xf>
    <xf numFmtId="3" fontId="13" fillId="11" borderId="1" xfId="0" applyNumberFormat="1" applyFont="1" applyFill="1" applyBorder="1" applyAlignment="1">
      <alignment horizontal="center" vertical="center"/>
    </xf>
    <xf numFmtId="0" fontId="0" fillId="11" borderId="0" xfId="0" applyNumberFormat="1" applyFill="1" applyBorder="1" applyAlignment="1">
      <alignment horizontal="center" vertical="center"/>
    </xf>
    <xf numFmtId="0" fontId="0" fillId="12" borderId="0" xfId="0" applyNumberFormat="1" applyFill="1" applyBorder="1" applyAlignment="1">
      <alignment horizontal="center" vertical="center"/>
    </xf>
    <xf numFmtId="4" fontId="13" fillId="12" borderId="1" xfId="0" applyNumberFormat="1" applyFont="1" applyFill="1" applyBorder="1" applyAlignment="1">
      <alignment horizontal="center" vertical="center"/>
    </xf>
    <xf numFmtId="3" fontId="13" fillId="0" borderId="10" xfId="0" applyNumberFormat="1" applyFont="1" applyBorder="1" applyAlignment="1">
      <alignment horizontal="center" vertical="center"/>
    </xf>
    <xf numFmtId="3" fontId="13" fillId="5" borderId="12" xfId="0" applyNumberFormat="1" applyFont="1" applyFill="1" applyBorder="1" applyAlignment="1">
      <alignment horizontal="center" vertical="center" wrapText="1"/>
    </xf>
    <xf numFmtId="3" fontId="13" fillId="5" borderId="10" xfId="0" applyNumberFormat="1" applyFont="1" applyFill="1" applyBorder="1" applyAlignment="1">
      <alignment horizontal="center" vertical="center" wrapText="1"/>
    </xf>
    <xf numFmtId="3" fontId="13" fillId="5" borderId="10" xfId="0" applyNumberFormat="1" applyFont="1" applyFill="1" applyBorder="1" applyAlignment="1">
      <alignment horizontal="center" vertical="center"/>
    </xf>
    <xf numFmtId="4" fontId="17" fillId="0" borderId="0" xfId="0" applyNumberFormat="1" applyFont="1" applyAlignment="1">
      <alignment horizontal="center"/>
    </xf>
    <xf numFmtId="0" fontId="12" fillId="6" borderId="1" xfId="0" applyFont="1" applyFill="1" applyBorder="1" applyAlignment="1">
      <alignment horizontal="center" vertical="center"/>
    </xf>
    <xf numFmtId="0" fontId="12" fillId="7" borderId="1" xfId="0" applyFont="1" applyFill="1" applyBorder="1" applyAlignment="1">
      <alignment horizontal="center" vertical="center"/>
    </xf>
    <xf numFmtId="0" fontId="10" fillId="0" borderId="30" xfId="0" applyFont="1" applyFill="1" applyBorder="1" applyAlignment="1">
      <alignment horizontal="center" vertical="center"/>
    </xf>
    <xf numFmtId="0" fontId="10" fillId="0" borderId="35" xfId="0" applyFont="1" applyFill="1" applyBorder="1" applyAlignment="1">
      <alignment horizontal="center" vertical="center" wrapText="1"/>
    </xf>
    <xf numFmtId="0" fontId="14" fillId="0" borderId="35"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0" fillId="2" borderId="0" xfId="0" applyFont="1" applyFill="1" applyAlignment="1">
      <alignment horizontal="center"/>
    </xf>
    <xf numFmtId="0" fontId="9" fillId="4" borderId="29"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6" xfId="0" applyFont="1" applyFill="1" applyBorder="1" applyAlignment="1">
      <alignment horizontal="center" vertical="center"/>
    </xf>
    <xf numFmtId="0" fontId="9" fillId="4" borderId="27" xfId="0" applyFont="1" applyFill="1" applyBorder="1" applyAlignment="1">
      <alignment horizontal="center" vertical="center"/>
    </xf>
    <xf numFmtId="0" fontId="9" fillId="8" borderId="7" xfId="0" applyFont="1" applyFill="1" applyBorder="1" applyAlignment="1" applyProtection="1">
      <alignment horizontal="center" vertical="center"/>
      <protection hidden="1"/>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7" borderId="7" xfId="0" applyFont="1" applyFill="1" applyBorder="1" applyAlignment="1" applyProtection="1">
      <alignment horizontal="center" vertical="center"/>
      <protection hidden="1"/>
    </xf>
    <xf numFmtId="0" fontId="9" fillId="7" borderId="8" xfId="0" applyFont="1" applyFill="1" applyBorder="1" applyAlignment="1" applyProtection="1">
      <alignment horizontal="center" vertical="center"/>
      <protection hidden="1"/>
    </xf>
    <xf numFmtId="0" fontId="9" fillId="7" borderId="9" xfId="0" applyFont="1" applyFill="1" applyBorder="1" applyAlignment="1" applyProtection="1">
      <alignment horizontal="center" vertical="center"/>
      <protection hidden="1"/>
    </xf>
    <xf numFmtId="0" fontId="9" fillId="8" borderId="16" xfId="0" applyFont="1" applyFill="1" applyBorder="1" applyAlignment="1" applyProtection="1">
      <alignment horizontal="center" vertical="center"/>
      <protection hidden="1"/>
    </xf>
    <xf numFmtId="0" fontId="0" fillId="0" borderId="0" xfId="0" applyFill="1" applyBorder="1" applyAlignment="1">
      <alignment horizontal="center" vertical="center"/>
    </xf>
    <xf numFmtId="0" fontId="12" fillId="7" borderId="22" xfId="0" applyFont="1" applyFill="1" applyBorder="1" applyAlignment="1">
      <alignment horizontal="center"/>
    </xf>
    <xf numFmtId="0" fontId="12" fillId="7" borderId="17" xfId="0" applyFont="1" applyFill="1" applyBorder="1" applyAlignment="1">
      <alignment horizontal="center"/>
    </xf>
    <xf numFmtId="0" fontId="12" fillId="7" borderId="18" xfId="0" applyFont="1" applyFill="1" applyBorder="1" applyAlignment="1">
      <alignment horizontal="center"/>
    </xf>
    <xf numFmtId="0" fontId="12" fillId="6" borderId="22" xfId="0" applyFont="1" applyFill="1" applyBorder="1" applyAlignment="1">
      <alignment horizontal="center"/>
    </xf>
    <xf numFmtId="0" fontId="12" fillId="6" borderId="17" xfId="0" applyFont="1" applyFill="1" applyBorder="1" applyAlignment="1">
      <alignment horizontal="center"/>
    </xf>
    <xf numFmtId="0" fontId="12" fillId="6" borderId="18" xfId="0" applyFont="1" applyFill="1" applyBorder="1" applyAlignment="1">
      <alignment horizontal="center"/>
    </xf>
    <xf numFmtId="0" fontId="12" fillId="6" borderId="10" xfId="0" applyFont="1" applyFill="1" applyBorder="1" applyAlignment="1">
      <alignment horizontal="center" vertical="center"/>
    </xf>
    <xf numFmtId="0" fontId="12" fillId="6" borderId="1" xfId="0" applyFont="1" applyFill="1" applyBorder="1" applyAlignment="1">
      <alignment horizontal="center" vertical="center"/>
    </xf>
    <xf numFmtId="0" fontId="12" fillId="6" borderId="11" xfId="0" applyFont="1" applyFill="1" applyBorder="1" applyAlignment="1">
      <alignment horizontal="center" vertical="center"/>
    </xf>
    <xf numFmtId="0" fontId="12" fillId="7" borderId="10"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11" xfId="0" applyFont="1" applyFill="1" applyBorder="1" applyAlignment="1">
      <alignment horizontal="center" vertical="center"/>
    </xf>
    <xf numFmtId="0" fontId="12" fillId="4" borderId="9"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7" xfId="0" applyFont="1" applyFill="1" applyBorder="1" applyAlignment="1">
      <alignment horizontal="center" vertical="center"/>
    </xf>
    <xf numFmtId="0" fontId="12" fillId="4" borderId="10" xfId="0" applyFont="1" applyFill="1" applyBorder="1" applyAlignment="1">
      <alignment horizontal="center" vertical="center"/>
    </xf>
    <xf numFmtId="0" fontId="12" fillId="4" borderId="14"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 fillId="3" borderId="7"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2" fillId="7" borderId="8" xfId="0" applyFont="1" applyFill="1" applyBorder="1" applyAlignment="1">
      <alignment horizontal="center" vertical="center"/>
    </xf>
    <xf numFmtId="0" fontId="2" fillId="7" borderId="9" xfId="0" applyFont="1" applyFill="1" applyBorder="1" applyAlignment="1">
      <alignment horizontal="center" vertical="center"/>
    </xf>
    <xf numFmtId="0" fontId="2" fillId="4" borderId="29"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6" xfId="0" applyFont="1" applyFill="1" applyBorder="1" applyAlignment="1">
      <alignment horizontal="center" vertical="center"/>
    </xf>
    <xf numFmtId="0" fontId="2" fillId="0" borderId="0" xfId="0" applyFont="1" applyFill="1" applyBorder="1" applyAlignment="1">
      <alignment horizontal="center" vertical="center"/>
    </xf>
    <xf numFmtId="0" fontId="2" fillId="4" borderId="32"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14" xfId="0" applyFont="1" applyFill="1" applyBorder="1" applyAlignment="1">
      <alignment horizontal="center" vertical="center"/>
    </xf>
    <xf numFmtId="0" fontId="5" fillId="7" borderId="8" xfId="0" applyFont="1" applyFill="1" applyBorder="1" applyAlignment="1">
      <alignment horizontal="center" vertical="center"/>
    </xf>
    <xf numFmtId="0" fontId="5" fillId="7" borderId="9" xfId="0" applyFont="1" applyFill="1" applyBorder="1" applyAlignment="1">
      <alignment horizontal="center" vertical="center"/>
    </xf>
    <xf numFmtId="0" fontId="1" fillId="3" borderId="14" xfId="0" applyFont="1" applyFill="1" applyBorder="1" applyAlignment="1">
      <alignment horizontal="center" vertical="center" wrapText="1"/>
    </xf>
    <xf numFmtId="0" fontId="1" fillId="3" borderId="31" xfId="0" applyFont="1" applyFill="1" applyBorder="1" applyAlignment="1">
      <alignment horizontal="center" vertical="center" wrapText="1"/>
    </xf>
    <xf numFmtId="0" fontId="2" fillId="7" borderId="16" xfId="0" applyFont="1" applyFill="1" applyBorder="1" applyAlignment="1">
      <alignment horizontal="center" vertical="center"/>
    </xf>
    <xf numFmtId="0" fontId="2" fillId="7" borderId="17" xfId="0" applyFont="1" applyFill="1" applyBorder="1" applyAlignment="1">
      <alignment horizontal="center" vertical="center"/>
    </xf>
    <xf numFmtId="0" fontId="1" fillId="3" borderId="29" xfId="0" applyFont="1" applyFill="1" applyBorder="1" applyAlignment="1">
      <alignment horizontal="center" vertical="center" wrapText="1"/>
    </xf>
    <xf numFmtId="0" fontId="6" fillId="10" borderId="0" xfId="0" applyFont="1" applyFill="1" applyAlignment="1">
      <alignment horizontal="center" vertical="center"/>
    </xf>
    <xf numFmtId="0" fontId="9" fillId="4" borderId="28"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17" xfId="0" applyFont="1" applyFill="1" applyBorder="1" applyAlignment="1" applyProtection="1">
      <alignment horizontal="center" vertical="center"/>
      <protection hidden="1"/>
    </xf>
    <xf numFmtId="0" fontId="9" fillId="4" borderId="33" xfId="0" applyFont="1" applyFill="1" applyBorder="1" applyAlignment="1" applyProtection="1">
      <alignment horizontal="center" vertical="center"/>
      <protection hidden="1"/>
    </xf>
    <xf numFmtId="0" fontId="12" fillId="4" borderId="9"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2" xfId="0" applyFont="1" applyFill="1" applyBorder="1" applyAlignment="1">
      <alignment horizontal="center" vertical="center"/>
    </xf>
    <xf numFmtId="0" fontId="10" fillId="10" borderId="14" xfId="0" applyFont="1" applyFill="1" applyBorder="1" applyAlignment="1">
      <alignment horizontal="center" vertical="center" wrapText="1"/>
    </xf>
    <xf numFmtId="0" fontId="10" fillId="10" borderId="12" xfId="0" applyFont="1" applyFill="1" applyBorder="1" applyAlignment="1">
      <alignment horizontal="center" vertical="center" wrapText="1"/>
    </xf>
    <xf numFmtId="0" fontId="10" fillId="10" borderId="31" xfId="0" applyFont="1" applyFill="1" applyBorder="1" applyAlignment="1">
      <alignment horizontal="center" vertical="center" wrapText="1"/>
    </xf>
    <xf numFmtId="0" fontId="9" fillId="4" borderId="8" xfId="0" applyFont="1" applyFill="1" applyBorder="1" applyAlignment="1" applyProtection="1">
      <alignment horizontal="center" vertical="center"/>
      <protection hidden="1"/>
    </xf>
    <xf numFmtId="0" fontId="9" fillId="4" borderId="9" xfId="0" applyFont="1" applyFill="1" applyBorder="1" applyAlignment="1" applyProtection="1">
      <alignment horizontal="center" vertical="center"/>
      <protection hidden="1"/>
    </xf>
    <xf numFmtId="0" fontId="9" fillId="4" borderId="7"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8"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8" xfId="0" applyFont="1" applyFill="1" applyBorder="1" applyAlignment="1">
      <alignment horizontal="center" vertical="center"/>
    </xf>
    <xf numFmtId="0" fontId="9" fillId="4" borderId="3" xfId="0" applyFont="1" applyFill="1" applyBorder="1" applyAlignment="1">
      <alignment horizontal="center" vertical="center"/>
    </xf>
    <xf numFmtId="0" fontId="12" fillId="4" borderId="22" xfId="0" applyFont="1" applyFill="1" applyBorder="1" applyAlignment="1">
      <alignment horizontal="center" vertical="center"/>
    </xf>
    <xf numFmtId="0" fontId="12" fillId="4" borderId="17" xfId="0" applyFont="1" applyFill="1" applyBorder="1" applyAlignment="1">
      <alignment horizontal="center" vertical="center"/>
    </xf>
    <xf numFmtId="0" fontId="12" fillId="4" borderId="18" xfId="0" applyFont="1" applyFill="1" applyBorder="1" applyAlignment="1">
      <alignment horizontal="center" vertical="center"/>
    </xf>
    <xf numFmtId="0" fontId="13" fillId="0" borderId="0" xfId="0" applyFont="1" applyFill="1" applyBorder="1" applyAlignment="1">
      <alignment horizontal="center" vertical="center"/>
    </xf>
    <xf numFmtId="0" fontId="12" fillId="4" borderId="29" xfId="0" applyFont="1" applyFill="1" applyBorder="1" applyAlignment="1">
      <alignment horizontal="center" vertical="center"/>
    </xf>
    <xf numFmtId="0" fontId="12" fillId="4" borderId="12" xfId="0" applyFont="1" applyFill="1" applyBorder="1" applyAlignment="1">
      <alignment horizontal="center" vertical="center"/>
    </xf>
    <xf numFmtId="0" fontId="12" fillId="4" borderId="28"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26"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0" fillId="4" borderId="1" xfId="0" applyFill="1" applyBorder="1"/>
    <xf numFmtId="1" fontId="12" fillId="6" borderId="1" xfId="0" applyNumberFormat="1" applyFont="1" applyFill="1" applyBorder="1" applyAlignment="1">
      <alignment horizontal="center" vertical="center"/>
    </xf>
    <xf numFmtId="0" fontId="13" fillId="0" borderId="1" xfId="0" applyFont="1" applyBorder="1" applyAlignment="1">
      <alignment horizontal="left" vertical="center" wrapText="1"/>
    </xf>
    <xf numFmtId="4" fontId="13" fillId="9" borderId="1" xfId="3" applyNumberFormat="1" applyFont="1" applyFill="1" applyBorder="1" applyAlignment="1">
      <alignment horizontal="center" vertical="center" wrapText="1"/>
    </xf>
    <xf numFmtId="0" fontId="10" fillId="3" borderId="1" xfId="0" applyFont="1" applyFill="1" applyBorder="1" applyAlignment="1">
      <alignment horizontal="left" vertical="center" wrapText="1"/>
    </xf>
    <xf numFmtId="0" fontId="8" fillId="10" borderId="13" xfId="0" applyFont="1" applyFill="1" applyBorder="1" applyAlignment="1">
      <alignment horizontal="center" vertical="center"/>
    </xf>
    <xf numFmtId="0" fontId="10" fillId="13" borderId="10" xfId="0" applyFont="1" applyFill="1" applyBorder="1" applyAlignment="1">
      <alignment horizontal="left" vertical="center" wrapText="1"/>
    </xf>
    <xf numFmtId="0" fontId="8" fillId="13" borderId="1" xfId="0" applyFont="1" applyFill="1" applyBorder="1" applyAlignment="1">
      <alignment horizontal="center" vertical="center"/>
    </xf>
    <xf numFmtId="0" fontId="0" fillId="13" borderId="0" xfId="0" applyFill="1" applyProtection="1">
      <protection hidden="1"/>
    </xf>
    <xf numFmtId="0" fontId="0" fillId="13" borderId="0" xfId="0" applyFill="1" applyBorder="1"/>
    <xf numFmtId="0" fontId="0" fillId="13" borderId="0" xfId="0" applyFill="1"/>
  </cellXfs>
  <cellStyles count="4">
    <cellStyle name="Moeda" xfId="2" builtinId="4"/>
    <cellStyle name="Normal" xfId="0" builtinId="0"/>
    <cellStyle name="Porcentagem" xfId="1" builtinId="5"/>
    <cellStyle name="Vírgula"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Taxa de cobertura da coleta domiciliar na área urbana (%)</a:t>
            </a:r>
          </a:p>
        </c:rich>
      </c:tx>
      <c:layout/>
      <c:overlay val="0"/>
    </c:title>
    <c:autoTitleDeleted val="0"/>
    <c:plotArea>
      <c:layout/>
      <c:barChart>
        <c:barDir val="col"/>
        <c:grouping val="clustered"/>
        <c:varyColors val="0"/>
        <c:ser>
          <c:idx val="0"/>
          <c:order val="0"/>
          <c:tx>
            <c:strRef>
              <c:f>'Dados dos gráficos - Resíduo'!$A$3</c:f>
              <c:strCache>
                <c:ptCount val="1"/>
                <c:pt idx="0">
                  <c:v>Taxa de cobertura da coleta domiciliar na área urbana</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Resíduo'!$B$3:$G$3</c:f>
              <c:numCache>
                <c:formatCode>#,##0.00</c:formatCode>
                <c:ptCount val="6"/>
                <c:pt idx="0">
                  <c:v>0</c:v>
                </c:pt>
                <c:pt idx="1">
                  <c:v>100</c:v>
                </c:pt>
                <c:pt idx="2">
                  <c:v>0</c:v>
                </c:pt>
                <c:pt idx="3">
                  <c:v>0</c:v>
                </c:pt>
                <c:pt idx="4">
                  <c:v>0</c:v>
                </c:pt>
                <c:pt idx="5">
                  <c:v>0</c:v>
                </c:pt>
              </c:numCache>
            </c:numRef>
          </c:val>
        </c:ser>
        <c:dLbls>
          <c:showLegendKey val="0"/>
          <c:showVal val="0"/>
          <c:showCatName val="0"/>
          <c:showSerName val="0"/>
          <c:showPercent val="0"/>
          <c:showBubbleSize val="0"/>
        </c:dLbls>
        <c:gapWidth val="150"/>
        <c:axId val="-1552925328"/>
        <c:axId val="-1552931312"/>
      </c:barChart>
      <c:catAx>
        <c:axId val="-1552925328"/>
        <c:scaling>
          <c:orientation val="minMax"/>
        </c:scaling>
        <c:delete val="0"/>
        <c:axPos val="b"/>
        <c:numFmt formatCode="General" sourceLinked="1"/>
        <c:majorTickMark val="none"/>
        <c:minorTickMark val="none"/>
        <c:tickLblPos val="nextTo"/>
        <c:crossAx val="-1552931312"/>
        <c:crosses val="autoZero"/>
        <c:auto val="1"/>
        <c:lblAlgn val="ctr"/>
        <c:lblOffset val="100"/>
        <c:noMultiLvlLbl val="0"/>
      </c:catAx>
      <c:valAx>
        <c:axId val="-1552931312"/>
        <c:scaling>
          <c:orientation val="minMax"/>
          <c:max val="100"/>
          <c:min val="0"/>
        </c:scaling>
        <c:delete val="0"/>
        <c:axPos val="l"/>
        <c:numFmt formatCode="#,##0.00" sourceLinked="1"/>
        <c:majorTickMark val="none"/>
        <c:minorTickMark val="none"/>
        <c:tickLblPos val="nextTo"/>
        <c:crossAx val="-1552925328"/>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Massa coletada de RSS (tonelada/mês ) </a:t>
            </a:r>
          </a:p>
        </c:rich>
      </c:tx>
      <c:overlay val="0"/>
    </c:title>
    <c:autoTitleDeleted val="0"/>
    <c:plotArea>
      <c:layout/>
      <c:barChart>
        <c:barDir val="col"/>
        <c:grouping val="clustered"/>
        <c:varyColors val="0"/>
        <c:ser>
          <c:idx val="0"/>
          <c:order val="0"/>
          <c:tx>
            <c:strRef>
              <c:f>'Dados dos gráficos - Resíduo'!$A$12</c:f>
              <c:strCache>
                <c:ptCount val="1"/>
                <c:pt idx="0">
                  <c:v>Massa coletada de RSS </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Resíduo'!$B$12:$G$12</c:f>
              <c:numCache>
                <c:formatCode>#,##0.00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75"/>
        <c:overlap val="-25"/>
        <c:axId val="-1552908464"/>
        <c:axId val="-1552907920"/>
      </c:barChart>
      <c:catAx>
        <c:axId val="-1552908464"/>
        <c:scaling>
          <c:orientation val="minMax"/>
        </c:scaling>
        <c:delete val="0"/>
        <c:axPos val="b"/>
        <c:numFmt formatCode="General" sourceLinked="1"/>
        <c:majorTickMark val="none"/>
        <c:minorTickMark val="none"/>
        <c:tickLblPos val="nextTo"/>
        <c:crossAx val="-1552907920"/>
        <c:crosses val="autoZero"/>
        <c:auto val="1"/>
        <c:lblAlgn val="ctr"/>
        <c:lblOffset val="100"/>
        <c:noMultiLvlLbl val="0"/>
      </c:catAx>
      <c:valAx>
        <c:axId val="-1552907920"/>
        <c:scaling>
          <c:orientation val="minMax"/>
        </c:scaling>
        <c:delete val="0"/>
        <c:axPos val="l"/>
        <c:numFmt formatCode="#,##0.00" sourceLinked="1"/>
        <c:majorTickMark val="none"/>
        <c:minorTickMark val="none"/>
        <c:tickLblPos val="nextTo"/>
        <c:crossAx val="-155290846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Taxa de crescimento intercensitário(%)</a:t>
            </a:r>
          </a:p>
        </c:rich>
      </c:tx>
      <c:layout>
        <c:manualLayout>
          <c:xMode val="edge"/>
          <c:yMode val="edge"/>
          <c:x val="0.14856279345076942"/>
          <c:y val="2.7777777777777776E-2"/>
        </c:manualLayout>
      </c:layout>
      <c:overlay val="0"/>
    </c:title>
    <c:autoTitleDeleted val="0"/>
    <c:plotArea>
      <c:layout/>
      <c:barChart>
        <c:barDir val="col"/>
        <c:grouping val="clustered"/>
        <c:varyColors val="0"/>
        <c:ser>
          <c:idx val="0"/>
          <c:order val="0"/>
          <c:tx>
            <c:strRef>
              <c:f>'Indicadores - Social'!$A$4</c:f>
              <c:strCache>
                <c:ptCount val="1"/>
                <c:pt idx="0">
                  <c:v>Taxa de crescimento intercensitário</c:v>
                </c:pt>
              </c:strCache>
            </c:strRef>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 - Social'!$E$2:$I$2</c:f>
              <c:numCache>
                <c:formatCode>General</c:formatCode>
                <c:ptCount val="5"/>
                <c:pt idx="0">
                  <c:v>2015</c:v>
                </c:pt>
                <c:pt idx="1">
                  <c:v>2016</c:v>
                </c:pt>
                <c:pt idx="2">
                  <c:v>2017</c:v>
                </c:pt>
                <c:pt idx="3">
                  <c:v>2018</c:v>
                </c:pt>
                <c:pt idx="4">
                  <c:v>2019</c:v>
                </c:pt>
              </c:numCache>
            </c:numRef>
          </c:cat>
          <c:val>
            <c:numRef>
              <c:f>'Indicadores - Social'!$E$4:$I$4</c:f>
              <c:numCache>
                <c:formatCode>0.0%</c:formatCode>
                <c:ptCount val="5"/>
                <c:pt idx="0">
                  <c:v>7.9322741505276628E-2</c:v>
                </c:pt>
                <c:pt idx="1">
                  <c:v>0</c:v>
                </c:pt>
                <c:pt idx="2">
                  <c:v>0</c:v>
                </c:pt>
                <c:pt idx="3">
                  <c:v>0</c:v>
                </c:pt>
                <c:pt idx="4">
                  <c:v>0</c:v>
                </c:pt>
              </c:numCache>
            </c:numRef>
          </c:val>
        </c:ser>
        <c:dLbls>
          <c:dLblPos val="inEnd"/>
          <c:showLegendKey val="0"/>
          <c:showVal val="1"/>
          <c:showCatName val="0"/>
          <c:showSerName val="0"/>
          <c:showPercent val="0"/>
          <c:showBubbleSize val="0"/>
        </c:dLbls>
        <c:gapWidth val="75"/>
        <c:overlap val="-25"/>
        <c:axId val="-1659871760"/>
        <c:axId val="-1659872848"/>
      </c:barChart>
      <c:catAx>
        <c:axId val="-1659871760"/>
        <c:scaling>
          <c:orientation val="minMax"/>
        </c:scaling>
        <c:delete val="0"/>
        <c:axPos val="b"/>
        <c:numFmt formatCode="General" sourceLinked="1"/>
        <c:majorTickMark val="none"/>
        <c:minorTickMark val="none"/>
        <c:tickLblPos val="nextTo"/>
        <c:crossAx val="-1659872848"/>
        <c:crosses val="autoZero"/>
        <c:auto val="1"/>
        <c:lblAlgn val="ctr"/>
        <c:lblOffset val="100"/>
        <c:noMultiLvlLbl val="0"/>
      </c:catAx>
      <c:valAx>
        <c:axId val="-1659872848"/>
        <c:scaling>
          <c:orientation val="minMax"/>
        </c:scaling>
        <c:delete val="0"/>
        <c:axPos val="l"/>
        <c:numFmt formatCode="0.0%" sourceLinked="1"/>
        <c:majorTickMark val="none"/>
        <c:minorTickMark val="none"/>
        <c:tickLblPos val="nextTo"/>
        <c:crossAx val="-165987176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Taxa de IDHM Longevidade (%)</a:t>
            </a:r>
          </a:p>
        </c:rich>
      </c:tx>
      <c:overlay val="0"/>
    </c:title>
    <c:autoTitleDeleted val="0"/>
    <c:plotArea>
      <c:layout/>
      <c:barChart>
        <c:barDir val="col"/>
        <c:grouping val="clustered"/>
        <c:varyColors val="0"/>
        <c:ser>
          <c:idx val="0"/>
          <c:order val="0"/>
          <c:tx>
            <c:strRef>
              <c:f>'Indicadores - Social'!$A$5</c:f>
              <c:strCache>
                <c:ptCount val="1"/>
                <c:pt idx="0">
                  <c:v>Taxa de IDHM Longevidade</c:v>
                </c:pt>
              </c:strCache>
            </c:strRef>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 - Social'!$E$2:$I$2</c:f>
              <c:numCache>
                <c:formatCode>General</c:formatCode>
                <c:ptCount val="5"/>
                <c:pt idx="0">
                  <c:v>2015</c:v>
                </c:pt>
                <c:pt idx="1">
                  <c:v>2016</c:v>
                </c:pt>
                <c:pt idx="2">
                  <c:v>2017</c:v>
                </c:pt>
                <c:pt idx="3">
                  <c:v>2018</c:v>
                </c:pt>
                <c:pt idx="4">
                  <c:v>2019</c:v>
                </c:pt>
              </c:numCache>
            </c:numRef>
          </c:cat>
          <c:val>
            <c:numRef>
              <c:f>'Indicadores - Social'!$E$5:$I$5</c:f>
              <c:numCache>
                <c:formatCode>0.0%</c:formatCode>
                <c:ptCount val="5"/>
                <c:pt idx="0">
                  <c:v>0</c:v>
                </c:pt>
                <c:pt idx="1">
                  <c:v>0</c:v>
                </c:pt>
                <c:pt idx="2">
                  <c:v>0</c:v>
                </c:pt>
                <c:pt idx="3">
                  <c:v>0</c:v>
                </c:pt>
                <c:pt idx="4">
                  <c:v>0</c:v>
                </c:pt>
              </c:numCache>
            </c:numRef>
          </c:val>
        </c:ser>
        <c:dLbls>
          <c:dLblPos val="inEnd"/>
          <c:showLegendKey val="0"/>
          <c:showVal val="1"/>
          <c:showCatName val="0"/>
          <c:showSerName val="0"/>
          <c:showPercent val="0"/>
          <c:showBubbleSize val="0"/>
        </c:dLbls>
        <c:gapWidth val="75"/>
        <c:overlap val="-25"/>
        <c:axId val="-1659869584"/>
        <c:axId val="-1659864688"/>
      </c:barChart>
      <c:catAx>
        <c:axId val="-1659869584"/>
        <c:scaling>
          <c:orientation val="minMax"/>
        </c:scaling>
        <c:delete val="0"/>
        <c:axPos val="b"/>
        <c:numFmt formatCode="General" sourceLinked="1"/>
        <c:majorTickMark val="none"/>
        <c:minorTickMark val="none"/>
        <c:tickLblPos val="nextTo"/>
        <c:crossAx val="-1659864688"/>
        <c:crosses val="autoZero"/>
        <c:auto val="1"/>
        <c:lblAlgn val="ctr"/>
        <c:lblOffset val="100"/>
        <c:noMultiLvlLbl val="0"/>
      </c:catAx>
      <c:valAx>
        <c:axId val="-1659864688"/>
        <c:scaling>
          <c:orientation val="minMax"/>
        </c:scaling>
        <c:delete val="0"/>
        <c:axPos val="l"/>
        <c:numFmt formatCode="0.0%" sourceLinked="1"/>
        <c:majorTickMark val="none"/>
        <c:minorTickMark val="none"/>
        <c:tickLblPos val="nextTo"/>
        <c:crossAx val="-165986958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Taxa de fecundidade (%)</a:t>
            </a:r>
          </a:p>
        </c:rich>
      </c:tx>
      <c:overlay val="0"/>
    </c:title>
    <c:autoTitleDeleted val="0"/>
    <c:plotArea>
      <c:layout/>
      <c:barChart>
        <c:barDir val="col"/>
        <c:grouping val="clustered"/>
        <c:varyColors val="0"/>
        <c:ser>
          <c:idx val="0"/>
          <c:order val="0"/>
          <c:tx>
            <c:strRef>
              <c:f>'Indicadores - Social'!$A$6</c:f>
              <c:strCache>
                <c:ptCount val="1"/>
                <c:pt idx="0">
                  <c:v>Taxa de fecundidade</c:v>
                </c:pt>
              </c:strCache>
            </c:strRef>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 - Social'!$E$2:$I$2</c:f>
              <c:numCache>
                <c:formatCode>General</c:formatCode>
                <c:ptCount val="5"/>
                <c:pt idx="0">
                  <c:v>2015</c:v>
                </c:pt>
                <c:pt idx="1">
                  <c:v>2016</c:v>
                </c:pt>
                <c:pt idx="2">
                  <c:v>2017</c:v>
                </c:pt>
                <c:pt idx="3">
                  <c:v>2018</c:v>
                </c:pt>
                <c:pt idx="4">
                  <c:v>2019</c:v>
                </c:pt>
              </c:numCache>
            </c:numRef>
          </c:cat>
          <c:val>
            <c:numRef>
              <c:f>'Indicadores - Social'!$E$6:$I$6</c:f>
              <c:numCache>
                <c:formatCode>0.00%</c:formatCode>
                <c:ptCount val="5"/>
                <c:pt idx="0">
                  <c:v>0</c:v>
                </c:pt>
                <c:pt idx="1">
                  <c:v>0</c:v>
                </c:pt>
                <c:pt idx="2">
                  <c:v>0</c:v>
                </c:pt>
                <c:pt idx="3">
                  <c:v>0</c:v>
                </c:pt>
                <c:pt idx="4">
                  <c:v>0</c:v>
                </c:pt>
              </c:numCache>
            </c:numRef>
          </c:val>
        </c:ser>
        <c:dLbls>
          <c:dLblPos val="inEnd"/>
          <c:showLegendKey val="0"/>
          <c:showVal val="1"/>
          <c:showCatName val="0"/>
          <c:showSerName val="0"/>
          <c:showPercent val="0"/>
          <c:showBubbleSize val="0"/>
        </c:dLbls>
        <c:gapWidth val="75"/>
        <c:overlap val="-25"/>
        <c:axId val="-1659861968"/>
        <c:axId val="-1659853808"/>
      </c:barChart>
      <c:catAx>
        <c:axId val="-1659861968"/>
        <c:scaling>
          <c:orientation val="minMax"/>
        </c:scaling>
        <c:delete val="0"/>
        <c:axPos val="b"/>
        <c:numFmt formatCode="General" sourceLinked="1"/>
        <c:majorTickMark val="none"/>
        <c:minorTickMark val="none"/>
        <c:tickLblPos val="nextTo"/>
        <c:crossAx val="-1659853808"/>
        <c:crosses val="autoZero"/>
        <c:auto val="1"/>
        <c:lblAlgn val="ctr"/>
        <c:lblOffset val="100"/>
        <c:noMultiLvlLbl val="0"/>
      </c:catAx>
      <c:valAx>
        <c:axId val="-1659853808"/>
        <c:scaling>
          <c:orientation val="minMax"/>
        </c:scaling>
        <c:delete val="0"/>
        <c:axPos val="l"/>
        <c:numFmt formatCode="0.00%" sourceLinked="1"/>
        <c:majorTickMark val="none"/>
        <c:minorTickMark val="none"/>
        <c:tickLblPos val="nextTo"/>
        <c:crossAx val="-165986196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Taxa de mortalidade infantil (%)</a:t>
            </a:r>
          </a:p>
        </c:rich>
      </c:tx>
      <c:layout>
        <c:manualLayout>
          <c:xMode val="edge"/>
          <c:yMode val="edge"/>
          <c:x val="0.28499017839706847"/>
          <c:y val="2.7777777777777776E-2"/>
        </c:manualLayout>
      </c:layout>
      <c:overlay val="0"/>
    </c:title>
    <c:autoTitleDeleted val="0"/>
    <c:plotArea>
      <c:layout/>
      <c:barChart>
        <c:barDir val="col"/>
        <c:grouping val="clustered"/>
        <c:varyColors val="0"/>
        <c:ser>
          <c:idx val="0"/>
          <c:order val="0"/>
          <c:tx>
            <c:strRef>
              <c:f>'Indicadores - Social'!$A$8</c:f>
              <c:strCache>
                <c:ptCount val="1"/>
                <c:pt idx="0">
                  <c:v>Taxa de mortalidade infantil</c:v>
                </c:pt>
              </c:strCache>
            </c:strRef>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 - Social'!$E$2:$I$2</c:f>
              <c:numCache>
                <c:formatCode>General</c:formatCode>
                <c:ptCount val="5"/>
                <c:pt idx="0">
                  <c:v>2015</c:v>
                </c:pt>
                <c:pt idx="1">
                  <c:v>2016</c:v>
                </c:pt>
                <c:pt idx="2">
                  <c:v>2017</c:v>
                </c:pt>
                <c:pt idx="3">
                  <c:v>2018</c:v>
                </c:pt>
                <c:pt idx="4">
                  <c:v>2019</c:v>
                </c:pt>
              </c:numCache>
            </c:numRef>
          </c:cat>
          <c:val>
            <c:numRef>
              <c:f>'Indicadores - Social'!$E$8:$I$8</c:f>
              <c:numCache>
                <c:formatCode>0.0%</c:formatCode>
                <c:ptCount val="5"/>
                <c:pt idx="0">
                  <c:v>0</c:v>
                </c:pt>
                <c:pt idx="1">
                  <c:v>0</c:v>
                </c:pt>
                <c:pt idx="2">
                  <c:v>0</c:v>
                </c:pt>
                <c:pt idx="3">
                  <c:v>0</c:v>
                </c:pt>
                <c:pt idx="4">
                  <c:v>0</c:v>
                </c:pt>
              </c:numCache>
            </c:numRef>
          </c:val>
        </c:ser>
        <c:dLbls>
          <c:dLblPos val="inEnd"/>
          <c:showLegendKey val="0"/>
          <c:showVal val="1"/>
          <c:showCatName val="0"/>
          <c:showSerName val="0"/>
          <c:showPercent val="0"/>
          <c:showBubbleSize val="0"/>
        </c:dLbls>
        <c:gapWidth val="75"/>
        <c:overlap val="-25"/>
        <c:axId val="-1659853264"/>
        <c:axId val="-1659858704"/>
      </c:barChart>
      <c:catAx>
        <c:axId val="-1659853264"/>
        <c:scaling>
          <c:orientation val="minMax"/>
        </c:scaling>
        <c:delete val="0"/>
        <c:axPos val="b"/>
        <c:numFmt formatCode="General" sourceLinked="1"/>
        <c:majorTickMark val="none"/>
        <c:minorTickMark val="none"/>
        <c:tickLblPos val="nextTo"/>
        <c:crossAx val="-1659858704"/>
        <c:crosses val="autoZero"/>
        <c:auto val="1"/>
        <c:lblAlgn val="ctr"/>
        <c:lblOffset val="100"/>
        <c:noMultiLvlLbl val="0"/>
      </c:catAx>
      <c:valAx>
        <c:axId val="-1659858704"/>
        <c:scaling>
          <c:orientation val="minMax"/>
        </c:scaling>
        <c:delete val="0"/>
        <c:axPos val="l"/>
        <c:numFmt formatCode="0.0%" sourceLinked="1"/>
        <c:majorTickMark val="none"/>
        <c:minorTickMark val="none"/>
        <c:tickLblPos val="nextTo"/>
        <c:crossAx val="-165985326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Taxa de alfabetização (%)</a:t>
            </a:r>
          </a:p>
        </c:rich>
      </c:tx>
      <c:layout>
        <c:manualLayout>
          <c:xMode val="edge"/>
          <c:yMode val="edge"/>
          <c:x val="0.21705026411447526"/>
          <c:y val="2.7777777777777776E-2"/>
        </c:manualLayout>
      </c:layout>
      <c:overlay val="0"/>
    </c:title>
    <c:autoTitleDeleted val="0"/>
    <c:plotArea>
      <c:layout/>
      <c:barChart>
        <c:barDir val="col"/>
        <c:grouping val="clustered"/>
        <c:varyColors val="0"/>
        <c:ser>
          <c:idx val="0"/>
          <c:order val="0"/>
          <c:tx>
            <c:strRef>
              <c:f>'Indicadores - Social'!$A$9</c:f>
              <c:strCache>
                <c:ptCount val="1"/>
                <c:pt idx="0">
                  <c:v>Taxa de alfabetização</c:v>
                </c:pt>
              </c:strCache>
            </c:strRef>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 - Social'!$E$2:$I$2</c:f>
              <c:numCache>
                <c:formatCode>General</c:formatCode>
                <c:ptCount val="5"/>
                <c:pt idx="0">
                  <c:v>2015</c:v>
                </c:pt>
                <c:pt idx="1">
                  <c:v>2016</c:v>
                </c:pt>
                <c:pt idx="2">
                  <c:v>2017</c:v>
                </c:pt>
                <c:pt idx="3">
                  <c:v>2018</c:v>
                </c:pt>
                <c:pt idx="4">
                  <c:v>2019</c:v>
                </c:pt>
              </c:numCache>
            </c:numRef>
          </c:cat>
          <c:val>
            <c:numRef>
              <c:f>'Indicadores - Social'!$E$9:$I$9</c:f>
              <c:numCache>
                <c:formatCode>0.00%</c:formatCode>
                <c:ptCount val="5"/>
                <c:pt idx="0">
                  <c:v>0.92862284069097889</c:v>
                </c:pt>
                <c:pt idx="1">
                  <c:v>0</c:v>
                </c:pt>
                <c:pt idx="2">
                  <c:v>0</c:v>
                </c:pt>
                <c:pt idx="3">
                  <c:v>0</c:v>
                </c:pt>
                <c:pt idx="4">
                  <c:v>0</c:v>
                </c:pt>
              </c:numCache>
            </c:numRef>
          </c:val>
        </c:ser>
        <c:dLbls>
          <c:dLblPos val="inEnd"/>
          <c:showLegendKey val="0"/>
          <c:showVal val="1"/>
          <c:showCatName val="0"/>
          <c:showSerName val="0"/>
          <c:showPercent val="0"/>
          <c:showBubbleSize val="0"/>
        </c:dLbls>
        <c:gapWidth val="75"/>
        <c:overlap val="-25"/>
        <c:axId val="-1659869040"/>
        <c:axId val="-1659852176"/>
      </c:barChart>
      <c:catAx>
        <c:axId val="-1659869040"/>
        <c:scaling>
          <c:orientation val="minMax"/>
        </c:scaling>
        <c:delete val="0"/>
        <c:axPos val="b"/>
        <c:numFmt formatCode="General" sourceLinked="1"/>
        <c:majorTickMark val="none"/>
        <c:minorTickMark val="none"/>
        <c:tickLblPos val="nextTo"/>
        <c:crossAx val="-1659852176"/>
        <c:crosses val="autoZero"/>
        <c:auto val="1"/>
        <c:lblAlgn val="ctr"/>
        <c:lblOffset val="100"/>
        <c:noMultiLvlLbl val="0"/>
      </c:catAx>
      <c:valAx>
        <c:axId val="-1659852176"/>
        <c:scaling>
          <c:orientation val="minMax"/>
        </c:scaling>
        <c:delete val="0"/>
        <c:axPos val="l"/>
        <c:numFmt formatCode="0.00%" sourceLinked="1"/>
        <c:majorTickMark val="none"/>
        <c:minorTickMark val="none"/>
        <c:tickLblPos val="nextTo"/>
        <c:crossAx val="-165986904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Taxa de crecimento IDHM (%)</a:t>
            </a:r>
          </a:p>
        </c:rich>
      </c:tx>
      <c:overlay val="0"/>
    </c:title>
    <c:autoTitleDeleted val="0"/>
    <c:plotArea>
      <c:layout/>
      <c:barChart>
        <c:barDir val="col"/>
        <c:grouping val="clustered"/>
        <c:varyColors val="0"/>
        <c:ser>
          <c:idx val="0"/>
          <c:order val="0"/>
          <c:tx>
            <c:strRef>
              <c:f>'Indicadores - Social'!$A$10</c:f>
              <c:strCache>
                <c:ptCount val="1"/>
                <c:pt idx="0">
                  <c:v>Taxa de crecimento IDHM</c:v>
                </c:pt>
              </c:strCache>
            </c:strRef>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 - Social'!$E$2:$I$2</c:f>
              <c:numCache>
                <c:formatCode>General</c:formatCode>
                <c:ptCount val="5"/>
                <c:pt idx="0">
                  <c:v>2015</c:v>
                </c:pt>
                <c:pt idx="1">
                  <c:v>2016</c:v>
                </c:pt>
                <c:pt idx="2">
                  <c:v>2017</c:v>
                </c:pt>
                <c:pt idx="3">
                  <c:v>2018</c:v>
                </c:pt>
                <c:pt idx="4">
                  <c:v>2019</c:v>
                </c:pt>
              </c:numCache>
            </c:numRef>
          </c:cat>
          <c:val>
            <c:numRef>
              <c:f>'Indicadores - Social'!$E$10:$I$10</c:f>
              <c:numCache>
                <c:formatCode>0.00%</c:formatCode>
                <c:ptCount val="5"/>
                <c:pt idx="0">
                  <c:v>0</c:v>
                </c:pt>
                <c:pt idx="1">
                  <c:v>0</c:v>
                </c:pt>
                <c:pt idx="2">
                  <c:v>0</c:v>
                </c:pt>
                <c:pt idx="3">
                  <c:v>0</c:v>
                </c:pt>
                <c:pt idx="4">
                  <c:v>0</c:v>
                </c:pt>
              </c:numCache>
            </c:numRef>
          </c:val>
        </c:ser>
        <c:dLbls>
          <c:dLblPos val="inEnd"/>
          <c:showLegendKey val="0"/>
          <c:showVal val="1"/>
          <c:showCatName val="0"/>
          <c:showSerName val="0"/>
          <c:showPercent val="0"/>
          <c:showBubbleSize val="0"/>
        </c:dLbls>
        <c:gapWidth val="75"/>
        <c:overlap val="-25"/>
        <c:axId val="-1659854352"/>
        <c:axId val="-1659866320"/>
      </c:barChart>
      <c:catAx>
        <c:axId val="-1659854352"/>
        <c:scaling>
          <c:orientation val="minMax"/>
        </c:scaling>
        <c:delete val="0"/>
        <c:axPos val="b"/>
        <c:numFmt formatCode="General" sourceLinked="1"/>
        <c:majorTickMark val="none"/>
        <c:minorTickMark val="none"/>
        <c:tickLblPos val="nextTo"/>
        <c:crossAx val="-1659866320"/>
        <c:crosses val="autoZero"/>
        <c:auto val="1"/>
        <c:lblAlgn val="ctr"/>
        <c:lblOffset val="100"/>
        <c:noMultiLvlLbl val="0"/>
      </c:catAx>
      <c:valAx>
        <c:axId val="-1659866320"/>
        <c:scaling>
          <c:orientation val="minMax"/>
        </c:scaling>
        <c:delete val="0"/>
        <c:axPos val="l"/>
        <c:numFmt formatCode="0.00%" sourceLinked="1"/>
        <c:majorTickMark val="none"/>
        <c:minorTickMark val="none"/>
        <c:tickLblPos val="nextTo"/>
        <c:crossAx val="-165985435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Taxa de natalidade (%)</a:t>
            </a:r>
          </a:p>
        </c:rich>
      </c:tx>
      <c:overlay val="0"/>
    </c:title>
    <c:autoTitleDeleted val="0"/>
    <c:plotArea>
      <c:layout/>
      <c:barChart>
        <c:barDir val="col"/>
        <c:grouping val="clustered"/>
        <c:varyColors val="0"/>
        <c:ser>
          <c:idx val="0"/>
          <c:order val="0"/>
          <c:tx>
            <c:strRef>
              <c:f>'Indicadores - Social'!$A$7</c:f>
              <c:strCache>
                <c:ptCount val="1"/>
                <c:pt idx="0">
                  <c:v>Taxa de natalidade</c:v>
                </c:pt>
              </c:strCache>
            </c:strRef>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 - Social'!$E$2:$I$2</c:f>
              <c:numCache>
                <c:formatCode>General</c:formatCode>
                <c:ptCount val="5"/>
                <c:pt idx="0">
                  <c:v>2015</c:v>
                </c:pt>
                <c:pt idx="1">
                  <c:v>2016</c:v>
                </c:pt>
                <c:pt idx="2">
                  <c:v>2017</c:v>
                </c:pt>
                <c:pt idx="3">
                  <c:v>2018</c:v>
                </c:pt>
                <c:pt idx="4">
                  <c:v>2019</c:v>
                </c:pt>
              </c:numCache>
            </c:numRef>
          </c:cat>
          <c:val>
            <c:numRef>
              <c:f>'Indicadores - Social'!$E$7:$I$7</c:f>
              <c:numCache>
                <c:formatCode>0.0%</c:formatCode>
                <c:ptCount val="5"/>
                <c:pt idx="0">
                  <c:v>0</c:v>
                </c:pt>
                <c:pt idx="1">
                  <c:v>0</c:v>
                </c:pt>
                <c:pt idx="2">
                  <c:v>0</c:v>
                </c:pt>
                <c:pt idx="3">
                  <c:v>0</c:v>
                </c:pt>
                <c:pt idx="4">
                  <c:v>0</c:v>
                </c:pt>
              </c:numCache>
            </c:numRef>
          </c:val>
        </c:ser>
        <c:dLbls>
          <c:dLblPos val="inEnd"/>
          <c:showLegendKey val="0"/>
          <c:showVal val="1"/>
          <c:showCatName val="0"/>
          <c:showSerName val="0"/>
          <c:showPercent val="0"/>
          <c:showBubbleSize val="0"/>
        </c:dLbls>
        <c:gapWidth val="75"/>
        <c:overlap val="-25"/>
        <c:axId val="-1659857072"/>
        <c:axId val="-1659865776"/>
      </c:barChart>
      <c:catAx>
        <c:axId val="-1659857072"/>
        <c:scaling>
          <c:orientation val="minMax"/>
        </c:scaling>
        <c:delete val="0"/>
        <c:axPos val="b"/>
        <c:numFmt formatCode="General" sourceLinked="1"/>
        <c:majorTickMark val="none"/>
        <c:minorTickMark val="none"/>
        <c:tickLblPos val="nextTo"/>
        <c:crossAx val="-1659865776"/>
        <c:crosses val="autoZero"/>
        <c:auto val="1"/>
        <c:lblAlgn val="ctr"/>
        <c:lblOffset val="100"/>
        <c:noMultiLvlLbl val="0"/>
      </c:catAx>
      <c:valAx>
        <c:axId val="-1659865776"/>
        <c:scaling>
          <c:orientation val="minMax"/>
        </c:scaling>
        <c:delete val="0"/>
        <c:axPos val="l"/>
        <c:numFmt formatCode="0.0%" sourceLinked="1"/>
        <c:majorTickMark val="none"/>
        <c:minorTickMark val="none"/>
        <c:tickLblPos val="nextTo"/>
        <c:crossAx val="-165985707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a:t>PIB (R$)</a:t>
            </a:r>
          </a:p>
        </c:rich>
      </c:tx>
      <c:overlay val="0"/>
    </c:title>
    <c:autoTitleDeleted val="0"/>
    <c:plotArea>
      <c:layout/>
      <c:barChart>
        <c:barDir val="col"/>
        <c:grouping val="clustered"/>
        <c:varyColors val="0"/>
        <c:ser>
          <c:idx val="0"/>
          <c:order val="0"/>
          <c:tx>
            <c:strRef>
              <c:f>'Indicadores - Social'!$A$11</c:f>
              <c:strCache>
                <c:ptCount val="1"/>
                <c:pt idx="0">
                  <c:v>PIB</c:v>
                </c:pt>
              </c:strCache>
            </c:strRef>
          </c:tx>
          <c:invertIfNegative val="0"/>
          <c:cat>
            <c:numRef>
              <c:f>'Indicadores - Social'!$E$2:$I$2</c:f>
              <c:numCache>
                <c:formatCode>General</c:formatCode>
                <c:ptCount val="5"/>
                <c:pt idx="0">
                  <c:v>2015</c:v>
                </c:pt>
                <c:pt idx="1">
                  <c:v>2016</c:v>
                </c:pt>
                <c:pt idx="2">
                  <c:v>2017</c:v>
                </c:pt>
                <c:pt idx="3">
                  <c:v>2018</c:v>
                </c:pt>
                <c:pt idx="4">
                  <c:v>2019</c:v>
                </c:pt>
              </c:numCache>
            </c:numRef>
          </c:cat>
          <c:val>
            <c:numRef>
              <c:f>'Indicadores - Social'!$E$11:$I$11</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51632"/>
        <c:axId val="-1659864144"/>
      </c:barChart>
      <c:catAx>
        <c:axId val="-1659851632"/>
        <c:scaling>
          <c:orientation val="minMax"/>
        </c:scaling>
        <c:delete val="0"/>
        <c:axPos val="b"/>
        <c:numFmt formatCode="General" sourceLinked="1"/>
        <c:majorTickMark val="none"/>
        <c:minorTickMark val="none"/>
        <c:tickLblPos val="nextTo"/>
        <c:crossAx val="-1659864144"/>
        <c:crosses val="autoZero"/>
        <c:auto val="1"/>
        <c:lblAlgn val="ctr"/>
        <c:lblOffset val="100"/>
        <c:noMultiLvlLbl val="0"/>
      </c:catAx>
      <c:valAx>
        <c:axId val="-1659864144"/>
        <c:scaling>
          <c:orientation val="minMax"/>
        </c:scaling>
        <c:delete val="0"/>
        <c:axPos val="l"/>
        <c:numFmt formatCode="#,##0.00" sourceLinked="1"/>
        <c:majorTickMark val="none"/>
        <c:minorTickMark val="none"/>
        <c:tickLblPos val="nextTo"/>
        <c:crossAx val="-165985163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a:t>PIB per capita (R$/habitantes)</a:t>
            </a:r>
          </a:p>
        </c:rich>
      </c:tx>
      <c:overlay val="0"/>
    </c:title>
    <c:autoTitleDeleted val="0"/>
    <c:plotArea>
      <c:layout/>
      <c:barChart>
        <c:barDir val="col"/>
        <c:grouping val="clustered"/>
        <c:varyColors val="0"/>
        <c:ser>
          <c:idx val="0"/>
          <c:order val="0"/>
          <c:tx>
            <c:strRef>
              <c:f>'Indicadores - Social'!$A$12</c:f>
              <c:strCache>
                <c:ptCount val="1"/>
                <c:pt idx="0">
                  <c:v>PIB per capita</c:v>
                </c:pt>
              </c:strCache>
            </c:strRef>
          </c:tx>
          <c:invertIfNegative val="0"/>
          <c:cat>
            <c:numRef>
              <c:f>'Indicadores - Social'!$E$2:$I$2</c:f>
              <c:numCache>
                <c:formatCode>General</c:formatCode>
                <c:ptCount val="5"/>
                <c:pt idx="0">
                  <c:v>2015</c:v>
                </c:pt>
                <c:pt idx="1">
                  <c:v>2016</c:v>
                </c:pt>
                <c:pt idx="2">
                  <c:v>2017</c:v>
                </c:pt>
                <c:pt idx="3">
                  <c:v>2018</c:v>
                </c:pt>
                <c:pt idx="4">
                  <c:v>2019</c:v>
                </c:pt>
              </c:numCache>
            </c:numRef>
          </c:cat>
          <c:val>
            <c:numRef>
              <c:f>'Indicadores - Social'!$E$12:$I$12</c:f>
              <c:numCache>
                <c:formatCode>_-"R$"\ * #,##0.000000_-;\-"R$"\ * #,##0.000000_-;_-"R$"\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51088"/>
        <c:axId val="-1659861424"/>
      </c:barChart>
      <c:catAx>
        <c:axId val="-1659851088"/>
        <c:scaling>
          <c:orientation val="minMax"/>
        </c:scaling>
        <c:delete val="0"/>
        <c:axPos val="b"/>
        <c:numFmt formatCode="General" sourceLinked="1"/>
        <c:majorTickMark val="none"/>
        <c:minorTickMark val="none"/>
        <c:tickLblPos val="nextTo"/>
        <c:crossAx val="-1659861424"/>
        <c:crosses val="autoZero"/>
        <c:auto val="1"/>
        <c:lblAlgn val="ctr"/>
        <c:lblOffset val="100"/>
        <c:noMultiLvlLbl val="0"/>
      </c:catAx>
      <c:valAx>
        <c:axId val="-1659861424"/>
        <c:scaling>
          <c:orientation val="minMax"/>
        </c:scaling>
        <c:delete val="0"/>
        <c:axPos val="l"/>
        <c:numFmt formatCode="_-&quot;R$&quot;\ * #,##0.000000_-;\-&quot;R$&quot;\ * #,##0.000000_-;_-&quot;R$&quot;\ * &quot;-&quot;??_-;_-@_-" sourceLinked="1"/>
        <c:majorTickMark val="none"/>
        <c:minorTickMark val="none"/>
        <c:tickLblPos val="nextTo"/>
        <c:crossAx val="-165985108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a:t>Densidade Demográfica (habitantes/km²)
</a:t>
            </a:r>
          </a:p>
        </c:rich>
      </c:tx>
      <c:overlay val="0"/>
    </c:title>
    <c:autoTitleDeleted val="0"/>
    <c:plotArea>
      <c:layout/>
      <c:barChart>
        <c:barDir val="col"/>
        <c:grouping val="clustered"/>
        <c:varyColors val="0"/>
        <c:ser>
          <c:idx val="0"/>
          <c:order val="0"/>
          <c:tx>
            <c:strRef>
              <c:f>'Indicadores - Social'!$A$3</c:f>
              <c:strCache>
                <c:ptCount val="1"/>
                <c:pt idx="0">
                  <c:v>Densidade 
Demográfica
</c:v>
                </c:pt>
              </c:strCache>
            </c:strRef>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 - Social'!$E$2:$I$2</c:f>
              <c:numCache>
                <c:formatCode>General</c:formatCode>
                <c:ptCount val="5"/>
                <c:pt idx="0">
                  <c:v>2015</c:v>
                </c:pt>
                <c:pt idx="1">
                  <c:v>2016</c:v>
                </c:pt>
                <c:pt idx="2">
                  <c:v>2017</c:v>
                </c:pt>
                <c:pt idx="3">
                  <c:v>2018</c:v>
                </c:pt>
                <c:pt idx="4">
                  <c:v>2019</c:v>
                </c:pt>
              </c:numCache>
            </c:numRef>
          </c:cat>
          <c:val>
            <c:numRef>
              <c:f>'Indicadores - Social'!$E$3:$I$3</c:f>
              <c:numCache>
                <c:formatCode>General</c:formatCode>
                <c:ptCount val="5"/>
                <c:pt idx="0">
                  <c:v>0</c:v>
                </c:pt>
                <c:pt idx="1">
                  <c:v>0</c:v>
                </c:pt>
                <c:pt idx="2">
                  <c:v>0</c:v>
                </c:pt>
                <c:pt idx="3">
                  <c:v>0</c:v>
                </c:pt>
                <c:pt idx="4">
                  <c:v>0</c:v>
                </c:pt>
              </c:numCache>
            </c:numRef>
          </c:val>
        </c:ser>
        <c:dLbls>
          <c:dLblPos val="inEnd"/>
          <c:showLegendKey val="0"/>
          <c:showVal val="1"/>
          <c:showCatName val="0"/>
          <c:showSerName val="0"/>
          <c:showPercent val="0"/>
          <c:showBubbleSize val="0"/>
        </c:dLbls>
        <c:gapWidth val="75"/>
        <c:overlap val="-25"/>
        <c:axId val="-1659850544"/>
        <c:axId val="-1659854896"/>
      </c:barChart>
      <c:catAx>
        <c:axId val="-1659850544"/>
        <c:scaling>
          <c:orientation val="minMax"/>
        </c:scaling>
        <c:delete val="0"/>
        <c:axPos val="b"/>
        <c:numFmt formatCode="General" sourceLinked="1"/>
        <c:majorTickMark val="none"/>
        <c:minorTickMark val="none"/>
        <c:tickLblPos val="nextTo"/>
        <c:crossAx val="-1659854896"/>
        <c:crosses val="autoZero"/>
        <c:auto val="1"/>
        <c:lblAlgn val="ctr"/>
        <c:lblOffset val="100"/>
        <c:noMultiLvlLbl val="0"/>
      </c:catAx>
      <c:valAx>
        <c:axId val="-1659854896"/>
        <c:scaling>
          <c:orientation val="minMax"/>
        </c:scaling>
        <c:delete val="0"/>
        <c:axPos val="l"/>
        <c:numFmt formatCode="General" sourceLinked="1"/>
        <c:majorTickMark val="none"/>
        <c:minorTickMark val="none"/>
        <c:tickLblPos val="nextTo"/>
        <c:crossAx val="-165985054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Custo do serviço da varrição (R$/ano)</a:t>
            </a:r>
          </a:p>
        </c:rich>
      </c:tx>
      <c:overlay val="0"/>
    </c:title>
    <c:autoTitleDeleted val="0"/>
    <c:plotArea>
      <c:layout/>
      <c:barChart>
        <c:barDir val="col"/>
        <c:grouping val="clustered"/>
        <c:varyColors val="0"/>
        <c:ser>
          <c:idx val="0"/>
          <c:order val="0"/>
          <c:tx>
            <c:strRef>
              <c:f>'Dados dos gráficos - Resíduo'!$A$13</c:f>
              <c:strCache>
                <c:ptCount val="1"/>
                <c:pt idx="0">
                  <c:v>Custo do serviço da varrição</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Resíduo'!$B$13:$G$13</c:f>
              <c:numCache>
                <c:formatCode>#,##0.00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75"/>
        <c:overlap val="-25"/>
        <c:axId val="-1552889968"/>
        <c:axId val="-1552894864"/>
      </c:barChart>
      <c:catAx>
        <c:axId val="-1552889968"/>
        <c:scaling>
          <c:orientation val="minMax"/>
        </c:scaling>
        <c:delete val="0"/>
        <c:axPos val="b"/>
        <c:numFmt formatCode="General" sourceLinked="1"/>
        <c:majorTickMark val="none"/>
        <c:minorTickMark val="none"/>
        <c:tickLblPos val="nextTo"/>
        <c:crossAx val="-1552894864"/>
        <c:crosses val="autoZero"/>
        <c:auto val="1"/>
        <c:lblAlgn val="ctr"/>
        <c:lblOffset val="100"/>
        <c:noMultiLvlLbl val="0"/>
      </c:catAx>
      <c:valAx>
        <c:axId val="-1552894864"/>
        <c:scaling>
          <c:orientation val="minMax"/>
        </c:scaling>
        <c:delete val="0"/>
        <c:axPos val="l"/>
        <c:numFmt formatCode="#,##0.00" sourceLinked="1"/>
        <c:majorTickMark val="none"/>
        <c:minorTickMark val="none"/>
        <c:tickLblPos val="nextTo"/>
        <c:crossAx val="-155288996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Taxa de cobertura da coleta seletiva no município (%)</a:t>
            </a:r>
          </a:p>
        </c:rich>
      </c:tx>
      <c:layout/>
      <c:overlay val="0"/>
    </c:title>
    <c:autoTitleDeleted val="0"/>
    <c:plotArea>
      <c:layout/>
      <c:barChart>
        <c:barDir val="col"/>
        <c:grouping val="clustered"/>
        <c:varyColors val="0"/>
        <c:ser>
          <c:idx val="0"/>
          <c:order val="0"/>
          <c:tx>
            <c:strRef>
              <c:f>'Dados dos gráficos - Resíduo'!$A$14</c:f>
              <c:strCache>
                <c:ptCount val="1"/>
                <c:pt idx="0">
                  <c:v>Taxa de cobertura da coleta seletiva no município</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Resíduo'!$B$14:$G$14</c:f>
              <c:numCache>
                <c:formatCode>#,##0.00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75"/>
        <c:overlap val="-25"/>
        <c:axId val="-1552892144"/>
        <c:axId val="-1552899760"/>
      </c:barChart>
      <c:catAx>
        <c:axId val="-1552892144"/>
        <c:scaling>
          <c:orientation val="minMax"/>
        </c:scaling>
        <c:delete val="0"/>
        <c:axPos val="b"/>
        <c:numFmt formatCode="General" sourceLinked="1"/>
        <c:majorTickMark val="none"/>
        <c:minorTickMark val="none"/>
        <c:tickLblPos val="nextTo"/>
        <c:crossAx val="-1552899760"/>
        <c:crosses val="autoZero"/>
        <c:auto val="1"/>
        <c:lblAlgn val="ctr"/>
        <c:lblOffset val="100"/>
        <c:noMultiLvlLbl val="0"/>
      </c:catAx>
      <c:valAx>
        <c:axId val="-1552899760"/>
        <c:scaling>
          <c:orientation val="minMax"/>
        </c:scaling>
        <c:delete val="0"/>
        <c:axPos val="l"/>
        <c:numFmt formatCode="#,##0.00" sourceLinked="1"/>
        <c:majorTickMark val="none"/>
        <c:minorTickMark val="none"/>
        <c:tickLblPos val="nextTo"/>
        <c:crossAx val="-155289214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Custo do serviço para a coleta dos resíduos recicláveis (R$/tonelada)</a:t>
            </a:r>
          </a:p>
        </c:rich>
      </c:tx>
      <c:overlay val="0"/>
    </c:title>
    <c:autoTitleDeleted val="0"/>
    <c:plotArea>
      <c:layout/>
      <c:barChart>
        <c:barDir val="col"/>
        <c:grouping val="clustered"/>
        <c:varyColors val="0"/>
        <c:ser>
          <c:idx val="0"/>
          <c:order val="0"/>
          <c:tx>
            <c:strRef>
              <c:f>'Dados dos gráficos - Resíduo'!$A$15</c:f>
              <c:strCache>
                <c:ptCount val="1"/>
                <c:pt idx="0">
                  <c:v>Custo do serviço para a coleta dos resíduos recicláveis</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Resíduo'!$B$15:$G$15</c:f>
              <c:numCache>
                <c:formatCode>#,##0.00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75"/>
        <c:overlap val="-25"/>
        <c:axId val="-1552902480"/>
        <c:axId val="-1552892688"/>
      </c:barChart>
      <c:catAx>
        <c:axId val="-1552902480"/>
        <c:scaling>
          <c:orientation val="minMax"/>
        </c:scaling>
        <c:delete val="0"/>
        <c:axPos val="b"/>
        <c:numFmt formatCode="General" sourceLinked="1"/>
        <c:majorTickMark val="none"/>
        <c:minorTickMark val="none"/>
        <c:tickLblPos val="nextTo"/>
        <c:crossAx val="-1552892688"/>
        <c:crosses val="autoZero"/>
        <c:auto val="1"/>
        <c:lblAlgn val="ctr"/>
        <c:lblOffset val="100"/>
        <c:noMultiLvlLbl val="0"/>
      </c:catAx>
      <c:valAx>
        <c:axId val="-1552892688"/>
        <c:scaling>
          <c:orientation val="minMax"/>
        </c:scaling>
        <c:delete val="0"/>
        <c:axPos val="l"/>
        <c:numFmt formatCode="#,##0.00" sourceLinked="1"/>
        <c:majorTickMark val="none"/>
        <c:minorTickMark val="none"/>
        <c:tickLblPos val="nextTo"/>
        <c:crossAx val="-155290248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Sustentabilidade financeira da Prefeitura com o manejo de RSU (%)</a:t>
            </a:r>
          </a:p>
        </c:rich>
      </c:tx>
      <c:overlay val="0"/>
    </c:title>
    <c:autoTitleDeleted val="0"/>
    <c:plotArea>
      <c:layout/>
      <c:barChart>
        <c:barDir val="col"/>
        <c:grouping val="clustered"/>
        <c:varyColors val="0"/>
        <c:ser>
          <c:idx val="0"/>
          <c:order val="0"/>
          <c:tx>
            <c:strRef>
              <c:f>'Dados dos gráficos - Resíduo'!$A$16</c:f>
              <c:strCache>
                <c:ptCount val="1"/>
                <c:pt idx="0">
                  <c:v>Sustentabilidade financeira da Prefeitura com o manejo de RSU</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Resíduo'!$B$16:$G$16</c:f>
              <c:numCache>
                <c:formatCode>#,##0.00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75"/>
        <c:overlap val="-25"/>
        <c:axId val="-1552899216"/>
        <c:axId val="-1552890512"/>
      </c:barChart>
      <c:catAx>
        <c:axId val="-1552899216"/>
        <c:scaling>
          <c:orientation val="minMax"/>
        </c:scaling>
        <c:delete val="0"/>
        <c:axPos val="b"/>
        <c:numFmt formatCode="General" sourceLinked="1"/>
        <c:majorTickMark val="none"/>
        <c:minorTickMark val="none"/>
        <c:tickLblPos val="nextTo"/>
        <c:crossAx val="-1552890512"/>
        <c:crosses val="autoZero"/>
        <c:auto val="1"/>
        <c:lblAlgn val="ctr"/>
        <c:lblOffset val="100"/>
        <c:noMultiLvlLbl val="0"/>
      </c:catAx>
      <c:valAx>
        <c:axId val="-1552890512"/>
        <c:scaling>
          <c:orientation val="minMax"/>
        </c:scaling>
        <c:delete val="0"/>
        <c:axPos val="l"/>
        <c:numFmt formatCode="#,##0.00" sourceLinked="1"/>
        <c:majorTickMark val="none"/>
        <c:minorTickMark val="none"/>
        <c:tickLblPos val="nextTo"/>
        <c:crossAx val="-1552899216"/>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Despesa per capita com manejo de RSU em relação à população urbana (R$/habitante)</a:t>
            </a:r>
          </a:p>
        </c:rich>
      </c:tx>
      <c:overlay val="0"/>
    </c:title>
    <c:autoTitleDeleted val="0"/>
    <c:plotArea>
      <c:layout/>
      <c:barChart>
        <c:barDir val="col"/>
        <c:grouping val="clustered"/>
        <c:varyColors val="0"/>
        <c:ser>
          <c:idx val="0"/>
          <c:order val="0"/>
          <c:tx>
            <c:strRef>
              <c:f>'Dados dos gráficos - Resíduo'!$A$17</c:f>
              <c:strCache>
                <c:ptCount val="1"/>
                <c:pt idx="0">
                  <c:v>Despesa per capita com manejo de RSU em relação à população urbana</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Resíduo'!$B$17:$G$17</c:f>
              <c:numCache>
                <c:formatCode>#,##0.00</c:formatCode>
                <c:ptCount val="6"/>
                <c:pt idx="0">
                  <c:v>0</c:v>
                </c:pt>
                <c:pt idx="1">
                  <c:v>48.585035085206933</c:v>
                </c:pt>
                <c:pt idx="2">
                  <c:v>0</c:v>
                </c:pt>
                <c:pt idx="3">
                  <c:v>0</c:v>
                </c:pt>
                <c:pt idx="4">
                  <c:v>0</c:v>
                </c:pt>
                <c:pt idx="5">
                  <c:v>0</c:v>
                </c:pt>
              </c:numCache>
            </c:numRef>
          </c:val>
        </c:ser>
        <c:dLbls>
          <c:showLegendKey val="0"/>
          <c:showVal val="0"/>
          <c:showCatName val="0"/>
          <c:showSerName val="0"/>
          <c:showPercent val="0"/>
          <c:showBubbleSize val="0"/>
        </c:dLbls>
        <c:gapWidth val="75"/>
        <c:overlap val="-25"/>
        <c:axId val="-1552898672"/>
        <c:axId val="-1552891600"/>
      </c:barChart>
      <c:catAx>
        <c:axId val="-1552898672"/>
        <c:scaling>
          <c:orientation val="minMax"/>
        </c:scaling>
        <c:delete val="0"/>
        <c:axPos val="b"/>
        <c:numFmt formatCode="General" sourceLinked="1"/>
        <c:majorTickMark val="none"/>
        <c:minorTickMark val="none"/>
        <c:tickLblPos val="nextTo"/>
        <c:crossAx val="-1552891600"/>
        <c:crosses val="autoZero"/>
        <c:auto val="1"/>
        <c:lblAlgn val="ctr"/>
        <c:lblOffset val="100"/>
        <c:noMultiLvlLbl val="0"/>
      </c:catAx>
      <c:valAx>
        <c:axId val="-1552891600"/>
        <c:scaling>
          <c:orientation val="minMax"/>
        </c:scaling>
        <c:delete val="0"/>
        <c:axPos val="l"/>
        <c:numFmt formatCode="#,##0.00" sourceLinked="1"/>
        <c:majorTickMark val="none"/>
        <c:minorTickMark val="none"/>
        <c:tickLblPos val="nextTo"/>
        <c:crossAx val="-155289867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Quantidade de ocorrências de disposição irregular/clandestina de RSU (ocorrências/ano a cada 1.000 habitantes)</a:t>
            </a:r>
          </a:p>
        </c:rich>
      </c:tx>
      <c:overlay val="0"/>
    </c:title>
    <c:autoTitleDeleted val="0"/>
    <c:plotArea>
      <c:layout/>
      <c:barChart>
        <c:barDir val="col"/>
        <c:grouping val="clustered"/>
        <c:varyColors val="0"/>
        <c:ser>
          <c:idx val="0"/>
          <c:order val="0"/>
          <c:tx>
            <c:strRef>
              <c:f>'Dados dos gráficos - Resíduo'!$A$18</c:f>
              <c:strCache>
                <c:ptCount val="1"/>
                <c:pt idx="0">
                  <c:v>Quantidade de ocorrências de disposição irregular/clandestina de RSU</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Resíduo'!$B$18:$G$18</c:f>
              <c:numCache>
                <c:formatCode>#,##0.00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75"/>
        <c:overlap val="-25"/>
        <c:axId val="-1552898128"/>
        <c:axId val="-1552889424"/>
      </c:barChart>
      <c:catAx>
        <c:axId val="-1552898128"/>
        <c:scaling>
          <c:orientation val="minMax"/>
        </c:scaling>
        <c:delete val="0"/>
        <c:axPos val="b"/>
        <c:numFmt formatCode="General" sourceLinked="1"/>
        <c:majorTickMark val="none"/>
        <c:minorTickMark val="none"/>
        <c:tickLblPos val="nextTo"/>
        <c:crossAx val="-1552889424"/>
        <c:crosses val="autoZero"/>
        <c:auto val="1"/>
        <c:lblAlgn val="ctr"/>
        <c:lblOffset val="100"/>
        <c:noMultiLvlLbl val="0"/>
      </c:catAx>
      <c:valAx>
        <c:axId val="-1552889424"/>
        <c:scaling>
          <c:orientation val="minMax"/>
        </c:scaling>
        <c:delete val="0"/>
        <c:axPos val="l"/>
        <c:numFmt formatCode="#,##0.00" sourceLinked="1"/>
        <c:majorTickMark val="none"/>
        <c:minorTickMark val="none"/>
        <c:tickLblPos val="nextTo"/>
        <c:crossAx val="-155289812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pt-BR" sz="1400"/>
              <a:t>Taxa de cobertura da coleta domiciliar no município (%)</a:t>
            </a:r>
          </a:p>
        </c:rich>
      </c:tx>
      <c:overlay val="0"/>
    </c:title>
    <c:autoTitleDeleted val="0"/>
    <c:plotArea>
      <c:layout/>
      <c:barChart>
        <c:barDir val="col"/>
        <c:grouping val="clustered"/>
        <c:varyColors val="0"/>
        <c:ser>
          <c:idx val="0"/>
          <c:order val="0"/>
          <c:tx>
            <c:strRef>
              <c:f>'Dados dos gráficos - Resíduo'!$J$3</c:f>
              <c:strCache>
                <c:ptCount val="1"/>
                <c:pt idx="0">
                  <c:v>1 semestre</c:v>
                </c:pt>
              </c:strCache>
            </c:strRef>
          </c:tx>
          <c:invertIfNegative val="0"/>
          <c:cat>
            <c:numRef>
              <c:f>'Dados dos gráficos - Resíduo'!$K$2:$P$2</c:f>
              <c:numCache>
                <c:formatCode>General</c:formatCode>
                <c:ptCount val="6"/>
                <c:pt idx="0">
                  <c:v>2013</c:v>
                </c:pt>
                <c:pt idx="1">
                  <c:v>2014</c:v>
                </c:pt>
                <c:pt idx="2">
                  <c:v>2015</c:v>
                </c:pt>
                <c:pt idx="3">
                  <c:v>2016</c:v>
                </c:pt>
                <c:pt idx="4">
                  <c:v>2017</c:v>
                </c:pt>
                <c:pt idx="5">
                  <c:v>2018</c:v>
                </c:pt>
              </c:numCache>
            </c:numRef>
          </c:cat>
          <c:val>
            <c:numRef>
              <c:f>'Dados dos gráficos - Resíduo'!$K$3:$P$3</c:f>
              <c:numCache>
                <c:formatCode>#,##0.00</c:formatCode>
                <c:ptCount val="6"/>
                <c:pt idx="0">
                  <c:v>0</c:v>
                </c:pt>
                <c:pt idx="1">
                  <c:v>100</c:v>
                </c:pt>
                <c:pt idx="2">
                  <c:v>0</c:v>
                </c:pt>
                <c:pt idx="3">
                  <c:v>0</c:v>
                </c:pt>
                <c:pt idx="4">
                  <c:v>0</c:v>
                </c:pt>
                <c:pt idx="5">
                  <c:v>0</c:v>
                </c:pt>
              </c:numCache>
            </c:numRef>
          </c:val>
        </c:ser>
        <c:ser>
          <c:idx val="1"/>
          <c:order val="1"/>
          <c:tx>
            <c:strRef>
              <c:f>'Dados dos gráficos - Resíduo'!$J$4</c:f>
              <c:strCache>
                <c:ptCount val="1"/>
                <c:pt idx="0">
                  <c:v>2 semestre</c:v>
                </c:pt>
              </c:strCache>
            </c:strRef>
          </c:tx>
          <c:invertIfNegative val="0"/>
          <c:val>
            <c:numRef>
              <c:f>'Dados dos gráficos - Resíduo'!$K$4:$P$4</c:f>
              <c:numCache>
                <c:formatCode>#,##0.00</c:formatCode>
                <c:ptCount val="6"/>
                <c:pt idx="0">
                  <c:v>0</c:v>
                </c:pt>
                <c:pt idx="1">
                  <c:v>100</c:v>
                </c:pt>
                <c:pt idx="2">
                  <c:v>0</c:v>
                </c:pt>
                <c:pt idx="3">
                  <c:v>0</c:v>
                </c:pt>
                <c:pt idx="4">
                  <c:v>0</c:v>
                </c:pt>
                <c:pt idx="5">
                  <c:v>0</c:v>
                </c:pt>
              </c:numCache>
            </c:numRef>
          </c:val>
        </c:ser>
        <c:dLbls>
          <c:showLegendKey val="0"/>
          <c:showVal val="0"/>
          <c:showCatName val="0"/>
          <c:showSerName val="0"/>
          <c:showPercent val="0"/>
          <c:showBubbleSize val="0"/>
        </c:dLbls>
        <c:gapWidth val="75"/>
        <c:overlap val="-25"/>
        <c:axId val="-1552888336"/>
        <c:axId val="-1552904656"/>
      </c:barChart>
      <c:catAx>
        <c:axId val="-1552888336"/>
        <c:scaling>
          <c:orientation val="minMax"/>
        </c:scaling>
        <c:delete val="0"/>
        <c:axPos val="b"/>
        <c:numFmt formatCode="General" sourceLinked="1"/>
        <c:majorTickMark val="none"/>
        <c:minorTickMark val="none"/>
        <c:tickLblPos val="nextTo"/>
        <c:crossAx val="-1552904656"/>
        <c:crosses val="autoZero"/>
        <c:auto val="1"/>
        <c:lblAlgn val="ctr"/>
        <c:lblOffset val="100"/>
        <c:noMultiLvlLbl val="0"/>
      </c:catAx>
      <c:valAx>
        <c:axId val="-1552904656"/>
        <c:scaling>
          <c:orientation val="minMax"/>
        </c:scaling>
        <c:delete val="0"/>
        <c:axPos val="l"/>
        <c:numFmt formatCode="#,##0.00" sourceLinked="1"/>
        <c:majorTickMark val="none"/>
        <c:minorTickMark val="none"/>
        <c:tickLblPos val="nextTo"/>
        <c:spPr>
          <a:ln w="9525">
            <a:noFill/>
          </a:ln>
        </c:spPr>
        <c:crossAx val="-1552888336"/>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pt-BR" sz="1400"/>
              <a:t>Produtividade média de coletores e motoristas Kg/(funcionário/dia)</a:t>
            </a:r>
          </a:p>
        </c:rich>
      </c:tx>
      <c:overlay val="0"/>
    </c:title>
    <c:autoTitleDeleted val="0"/>
    <c:plotArea>
      <c:layout/>
      <c:barChart>
        <c:barDir val="col"/>
        <c:grouping val="clustered"/>
        <c:varyColors val="0"/>
        <c:ser>
          <c:idx val="0"/>
          <c:order val="0"/>
          <c:tx>
            <c:strRef>
              <c:f>'Dados dos gráficos - Resíduo'!$J$5</c:f>
              <c:strCache>
                <c:ptCount val="1"/>
                <c:pt idx="0">
                  <c:v>1 semestre</c:v>
                </c:pt>
              </c:strCache>
            </c:strRef>
          </c:tx>
          <c:invertIfNegative val="0"/>
          <c:cat>
            <c:numRef>
              <c:f>'Dados dos gráficos - Resíduo'!$K$2:$P$2</c:f>
              <c:numCache>
                <c:formatCode>General</c:formatCode>
                <c:ptCount val="6"/>
                <c:pt idx="0">
                  <c:v>2013</c:v>
                </c:pt>
                <c:pt idx="1">
                  <c:v>2014</c:v>
                </c:pt>
                <c:pt idx="2">
                  <c:v>2015</c:v>
                </c:pt>
                <c:pt idx="3">
                  <c:v>2016</c:v>
                </c:pt>
                <c:pt idx="4">
                  <c:v>2017</c:v>
                </c:pt>
                <c:pt idx="5">
                  <c:v>2018</c:v>
                </c:pt>
              </c:numCache>
            </c:numRef>
          </c:cat>
          <c:val>
            <c:numRef>
              <c:f>'Dados dos gráficos - Resíduo'!$K$5:$P$5</c:f>
              <c:numCache>
                <c:formatCode>#,##0.00</c:formatCode>
                <c:ptCount val="6"/>
                <c:pt idx="0">
                  <c:v>0</c:v>
                </c:pt>
                <c:pt idx="1">
                  <c:v>971.90934065934061</c:v>
                </c:pt>
                <c:pt idx="2">
                  <c:v>0</c:v>
                </c:pt>
                <c:pt idx="3">
                  <c:v>0</c:v>
                </c:pt>
                <c:pt idx="4">
                  <c:v>0</c:v>
                </c:pt>
                <c:pt idx="5">
                  <c:v>0</c:v>
                </c:pt>
              </c:numCache>
            </c:numRef>
          </c:val>
        </c:ser>
        <c:ser>
          <c:idx val="1"/>
          <c:order val="1"/>
          <c:tx>
            <c:strRef>
              <c:f>'Dados dos gráficos - Resíduo'!$J$6</c:f>
              <c:strCache>
                <c:ptCount val="1"/>
                <c:pt idx="0">
                  <c:v>2 semestre</c:v>
                </c:pt>
              </c:strCache>
            </c:strRef>
          </c:tx>
          <c:invertIfNegative val="0"/>
          <c:val>
            <c:numRef>
              <c:f>'Dados dos gráficos - Resíduo'!$K$6:$P$6</c:f>
              <c:numCache>
                <c:formatCode>#,##0.00</c:formatCode>
                <c:ptCount val="6"/>
                <c:pt idx="0">
                  <c:v>0</c:v>
                </c:pt>
                <c:pt idx="1">
                  <c:v>958.16939890710387</c:v>
                </c:pt>
                <c:pt idx="2">
                  <c:v>0</c:v>
                </c:pt>
                <c:pt idx="3">
                  <c:v>0</c:v>
                </c:pt>
                <c:pt idx="4">
                  <c:v>0</c:v>
                </c:pt>
                <c:pt idx="5">
                  <c:v>0</c:v>
                </c:pt>
              </c:numCache>
            </c:numRef>
          </c:val>
        </c:ser>
        <c:dLbls>
          <c:showLegendKey val="0"/>
          <c:showVal val="0"/>
          <c:showCatName val="0"/>
          <c:showSerName val="0"/>
          <c:showPercent val="0"/>
          <c:showBubbleSize val="0"/>
        </c:dLbls>
        <c:gapWidth val="75"/>
        <c:overlap val="-25"/>
        <c:axId val="-1552886704"/>
        <c:axId val="-1552886160"/>
      </c:barChart>
      <c:catAx>
        <c:axId val="-1552886704"/>
        <c:scaling>
          <c:orientation val="minMax"/>
        </c:scaling>
        <c:delete val="0"/>
        <c:axPos val="b"/>
        <c:numFmt formatCode="General" sourceLinked="1"/>
        <c:majorTickMark val="none"/>
        <c:minorTickMark val="none"/>
        <c:tickLblPos val="nextTo"/>
        <c:crossAx val="-1552886160"/>
        <c:crosses val="autoZero"/>
        <c:auto val="1"/>
        <c:lblAlgn val="ctr"/>
        <c:lblOffset val="100"/>
        <c:noMultiLvlLbl val="0"/>
      </c:catAx>
      <c:valAx>
        <c:axId val="-1552886160"/>
        <c:scaling>
          <c:orientation val="minMax"/>
        </c:scaling>
        <c:delete val="0"/>
        <c:axPos val="l"/>
        <c:numFmt formatCode="#,##0.00" sourceLinked="1"/>
        <c:majorTickMark val="none"/>
        <c:minorTickMark val="none"/>
        <c:tickLblPos val="nextTo"/>
        <c:crossAx val="-155288670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pt-BR" sz="1400"/>
              <a:t>Custo unitário da varrição (R$/km)</a:t>
            </a:r>
          </a:p>
        </c:rich>
      </c:tx>
      <c:overlay val="0"/>
    </c:title>
    <c:autoTitleDeleted val="0"/>
    <c:plotArea>
      <c:layout/>
      <c:barChart>
        <c:barDir val="col"/>
        <c:grouping val="clustered"/>
        <c:varyColors val="0"/>
        <c:ser>
          <c:idx val="0"/>
          <c:order val="0"/>
          <c:tx>
            <c:strRef>
              <c:f>'Dados dos gráficos - Resíduo'!$J$7</c:f>
              <c:strCache>
                <c:ptCount val="1"/>
                <c:pt idx="0">
                  <c:v>1 semestre</c:v>
                </c:pt>
              </c:strCache>
            </c:strRef>
          </c:tx>
          <c:invertIfNegative val="0"/>
          <c:cat>
            <c:numRef>
              <c:f>'Dados dos gráficos - Resíduo'!$K$2:$P$2</c:f>
              <c:numCache>
                <c:formatCode>General</c:formatCode>
                <c:ptCount val="6"/>
                <c:pt idx="0">
                  <c:v>2013</c:v>
                </c:pt>
                <c:pt idx="1">
                  <c:v>2014</c:v>
                </c:pt>
                <c:pt idx="2">
                  <c:v>2015</c:v>
                </c:pt>
                <c:pt idx="3">
                  <c:v>2016</c:v>
                </c:pt>
                <c:pt idx="4">
                  <c:v>2017</c:v>
                </c:pt>
                <c:pt idx="5">
                  <c:v>2018</c:v>
                </c:pt>
              </c:numCache>
            </c:numRef>
          </c:cat>
          <c:val>
            <c:numRef>
              <c:f>'Dados dos gráficos - Resíduo'!$K$7:$P$7</c:f>
              <c:numCache>
                <c:formatCode>#,##0.00</c:formatCode>
                <c:ptCount val="6"/>
                <c:pt idx="0">
                  <c:v>0</c:v>
                </c:pt>
                <c:pt idx="1">
                  <c:v>0</c:v>
                </c:pt>
                <c:pt idx="2">
                  <c:v>0</c:v>
                </c:pt>
                <c:pt idx="3">
                  <c:v>0</c:v>
                </c:pt>
                <c:pt idx="4">
                  <c:v>0</c:v>
                </c:pt>
                <c:pt idx="5">
                  <c:v>0</c:v>
                </c:pt>
              </c:numCache>
            </c:numRef>
          </c:val>
        </c:ser>
        <c:ser>
          <c:idx val="1"/>
          <c:order val="1"/>
          <c:tx>
            <c:strRef>
              <c:f>'Dados dos gráficos - Resíduo'!$J$8</c:f>
              <c:strCache>
                <c:ptCount val="1"/>
                <c:pt idx="0">
                  <c:v>2 semestre</c:v>
                </c:pt>
              </c:strCache>
            </c:strRef>
          </c:tx>
          <c:invertIfNegative val="0"/>
          <c:val>
            <c:numRef>
              <c:f>'Dados dos gráficos - Resíduo'!$K$8:$P$8</c:f>
              <c:numCache>
                <c:formatCode>#,##0.00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75"/>
        <c:overlap val="-25"/>
        <c:axId val="-1552901936"/>
        <c:axId val="-1552882352"/>
      </c:barChart>
      <c:catAx>
        <c:axId val="-1552901936"/>
        <c:scaling>
          <c:orientation val="minMax"/>
        </c:scaling>
        <c:delete val="0"/>
        <c:axPos val="b"/>
        <c:numFmt formatCode="General" sourceLinked="1"/>
        <c:majorTickMark val="none"/>
        <c:minorTickMark val="none"/>
        <c:tickLblPos val="nextTo"/>
        <c:crossAx val="-1552882352"/>
        <c:crosses val="autoZero"/>
        <c:auto val="1"/>
        <c:lblAlgn val="ctr"/>
        <c:lblOffset val="100"/>
        <c:noMultiLvlLbl val="0"/>
      </c:catAx>
      <c:valAx>
        <c:axId val="-1552882352"/>
        <c:scaling>
          <c:orientation val="minMax"/>
        </c:scaling>
        <c:delete val="0"/>
        <c:axPos val="l"/>
        <c:numFmt formatCode="#,##0.00" sourceLinked="1"/>
        <c:majorTickMark val="none"/>
        <c:minorTickMark val="none"/>
        <c:tickLblPos val="nextTo"/>
        <c:crossAx val="-1552901936"/>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Taxa de cobertura da coleta domiciliar na área rural (%)</a:t>
            </a:r>
          </a:p>
        </c:rich>
      </c:tx>
      <c:layout/>
      <c:overlay val="0"/>
    </c:title>
    <c:autoTitleDeleted val="0"/>
    <c:plotArea>
      <c:layout/>
      <c:barChart>
        <c:barDir val="col"/>
        <c:grouping val="clustered"/>
        <c:varyColors val="0"/>
        <c:ser>
          <c:idx val="0"/>
          <c:order val="0"/>
          <c:tx>
            <c:strRef>
              <c:f>'Dados dos gráficos - Resíduo'!$A$4</c:f>
              <c:strCache>
                <c:ptCount val="1"/>
                <c:pt idx="0">
                  <c:v>Taxa de cobertura da coleta domiciliar na área rural</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Resíduo'!$B$4:$G$4</c:f>
              <c:numCache>
                <c:formatCode>#,##0.00</c:formatCode>
                <c:ptCount val="6"/>
                <c:pt idx="0">
                  <c:v>0</c:v>
                </c:pt>
                <c:pt idx="1">
                  <c:v>100</c:v>
                </c:pt>
                <c:pt idx="2">
                  <c:v>0</c:v>
                </c:pt>
                <c:pt idx="3">
                  <c:v>0</c:v>
                </c:pt>
                <c:pt idx="4">
                  <c:v>0</c:v>
                </c:pt>
                <c:pt idx="5">
                  <c:v>0</c:v>
                </c:pt>
              </c:numCache>
            </c:numRef>
          </c:val>
        </c:ser>
        <c:dLbls>
          <c:showLegendKey val="0"/>
          <c:showVal val="0"/>
          <c:showCatName val="0"/>
          <c:showSerName val="0"/>
          <c:showPercent val="0"/>
          <c:showBubbleSize val="0"/>
        </c:dLbls>
        <c:gapWidth val="150"/>
        <c:axId val="-1552929680"/>
        <c:axId val="-1552936208"/>
      </c:barChart>
      <c:catAx>
        <c:axId val="-1552929680"/>
        <c:scaling>
          <c:orientation val="minMax"/>
        </c:scaling>
        <c:delete val="0"/>
        <c:axPos val="b"/>
        <c:numFmt formatCode="General" sourceLinked="1"/>
        <c:majorTickMark val="out"/>
        <c:minorTickMark val="none"/>
        <c:tickLblPos val="nextTo"/>
        <c:crossAx val="-1552936208"/>
        <c:crosses val="autoZero"/>
        <c:auto val="1"/>
        <c:lblAlgn val="ctr"/>
        <c:lblOffset val="100"/>
        <c:noMultiLvlLbl val="0"/>
      </c:catAx>
      <c:valAx>
        <c:axId val="-1552936208"/>
        <c:scaling>
          <c:orientation val="minMax"/>
          <c:max val="100"/>
          <c:min val="0"/>
        </c:scaling>
        <c:delete val="0"/>
        <c:axPos val="l"/>
        <c:numFmt formatCode="#,##0.00" sourceLinked="1"/>
        <c:majorTickMark val="out"/>
        <c:minorTickMark val="none"/>
        <c:tickLblPos val="nextTo"/>
        <c:crossAx val="-1552929680"/>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pt-BR" sz="1800"/>
              <a:t>Massa de RSU coletada (tonelada/mês)</a:t>
            </a:r>
          </a:p>
        </c:rich>
      </c:tx>
      <c:overlay val="0"/>
    </c:title>
    <c:autoTitleDeleted val="0"/>
    <c:plotArea>
      <c:layout/>
      <c:barChart>
        <c:barDir val="col"/>
        <c:grouping val="clustered"/>
        <c:varyColors val="0"/>
        <c:ser>
          <c:idx val="0"/>
          <c:order val="0"/>
          <c:tx>
            <c:strRef>
              <c:f>'Dados dos gráficos - Resíduo'!$T$2</c:f>
              <c:strCache>
                <c:ptCount val="1"/>
                <c:pt idx="0">
                  <c:v>2013</c:v>
                </c:pt>
              </c:strCache>
            </c:strRef>
          </c:tx>
          <c:invertIfNegative val="0"/>
          <c:cat>
            <c:strRef>
              <c:f>'Dados dos gráficos - Resíduo'!$S$3:$S$14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Resíduo'!$T$3:$T$14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'Dados dos gráficos - Resíduo'!$U$2</c:f>
              <c:strCache>
                <c:ptCount val="1"/>
                <c:pt idx="0">
                  <c:v>2014</c:v>
                </c:pt>
              </c:strCache>
            </c:strRef>
          </c:tx>
          <c:invertIfNegative val="0"/>
          <c:cat>
            <c:strRef>
              <c:f>'Dados dos gráficos - Resíduo'!$S$3:$S$14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Resíduo'!$U$3:$U$14</c:f>
              <c:numCache>
                <c:formatCode>#,##0.00</c:formatCode>
                <c:ptCount val="12"/>
                <c:pt idx="0">
                  <c:v>127.8</c:v>
                </c:pt>
                <c:pt idx="1">
                  <c:v>102.48</c:v>
                </c:pt>
                <c:pt idx="2">
                  <c:v>96.98</c:v>
                </c:pt>
                <c:pt idx="3">
                  <c:v>119.01</c:v>
                </c:pt>
                <c:pt idx="4">
                  <c:v>141.25</c:v>
                </c:pt>
                <c:pt idx="5">
                  <c:v>120.03</c:v>
                </c:pt>
                <c:pt idx="6">
                  <c:v>151.12</c:v>
                </c:pt>
                <c:pt idx="7">
                  <c:v>94.46</c:v>
                </c:pt>
                <c:pt idx="8">
                  <c:v>109.23</c:v>
                </c:pt>
                <c:pt idx="9">
                  <c:v>135.91</c:v>
                </c:pt>
                <c:pt idx="10">
                  <c:v>103.87</c:v>
                </c:pt>
                <c:pt idx="11">
                  <c:v>106.79</c:v>
                </c:pt>
              </c:numCache>
            </c:numRef>
          </c:val>
        </c:ser>
        <c:ser>
          <c:idx val="2"/>
          <c:order val="2"/>
          <c:tx>
            <c:strRef>
              <c:f>'Dados dos gráficos - Resíduo'!$V$2</c:f>
              <c:strCache>
                <c:ptCount val="1"/>
                <c:pt idx="0">
                  <c:v>2015</c:v>
                </c:pt>
              </c:strCache>
            </c:strRef>
          </c:tx>
          <c:invertIfNegative val="0"/>
          <c:cat>
            <c:strRef>
              <c:f>'Dados dos gráficos - Resíduo'!$S$3:$S$14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Resíduo'!$V$3:$V$14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'Dados dos gráficos - Resíduo'!$W$2</c:f>
              <c:strCache>
                <c:ptCount val="1"/>
                <c:pt idx="0">
                  <c:v>2016</c:v>
                </c:pt>
              </c:strCache>
            </c:strRef>
          </c:tx>
          <c:invertIfNegative val="0"/>
          <c:cat>
            <c:strRef>
              <c:f>'Dados dos gráficos - Resíduo'!$S$3:$S$14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Resíduo'!$W$3:$W$14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'Dados dos gráficos - Resíduo'!$X$2</c:f>
              <c:strCache>
                <c:ptCount val="1"/>
                <c:pt idx="0">
                  <c:v>2017</c:v>
                </c:pt>
              </c:strCache>
            </c:strRef>
          </c:tx>
          <c:invertIfNegative val="0"/>
          <c:cat>
            <c:strRef>
              <c:f>'Dados dos gráficos - Resíduo'!$S$3:$S$14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Resíduo'!$X$3:$X$14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'Dados dos gráficos - Resíduo'!$Y$2</c:f>
              <c:strCache>
                <c:ptCount val="1"/>
                <c:pt idx="0">
                  <c:v>2018</c:v>
                </c:pt>
              </c:strCache>
            </c:strRef>
          </c:tx>
          <c:invertIfNegative val="0"/>
          <c:cat>
            <c:strRef>
              <c:f>'Dados dos gráficos - Resíduo'!$S$3:$S$14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Resíduo'!$Y$3:$Y$14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1552881264"/>
        <c:axId val="-1552878544"/>
      </c:barChart>
      <c:catAx>
        <c:axId val="-1552881264"/>
        <c:scaling>
          <c:orientation val="minMax"/>
        </c:scaling>
        <c:delete val="0"/>
        <c:axPos val="b"/>
        <c:numFmt formatCode="General" sourceLinked="1"/>
        <c:majorTickMark val="none"/>
        <c:minorTickMark val="none"/>
        <c:tickLblPos val="nextTo"/>
        <c:crossAx val="-1552878544"/>
        <c:crosses val="autoZero"/>
        <c:auto val="1"/>
        <c:lblAlgn val="ctr"/>
        <c:lblOffset val="100"/>
        <c:noMultiLvlLbl val="0"/>
      </c:catAx>
      <c:valAx>
        <c:axId val="-1552878544"/>
        <c:scaling>
          <c:orientation val="minMax"/>
          <c:min val="100"/>
        </c:scaling>
        <c:delete val="0"/>
        <c:axPos val="l"/>
        <c:numFmt formatCode="#,##0.00" sourceLinked="1"/>
        <c:majorTickMark val="none"/>
        <c:minorTickMark val="none"/>
        <c:tickLblPos val="nextTo"/>
        <c:crossAx val="-155288126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pt-BR" sz="1800"/>
              <a:t>Massa coletada de RSS (tonelada/mês )</a:t>
            </a:r>
          </a:p>
        </c:rich>
      </c:tx>
      <c:layout>
        <c:manualLayout>
          <c:xMode val="edge"/>
          <c:yMode val="edge"/>
          <c:x val="0.31625699912510935"/>
          <c:y val="0"/>
        </c:manualLayout>
      </c:layout>
      <c:overlay val="0"/>
    </c:title>
    <c:autoTitleDeleted val="0"/>
    <c:plotArea>
      <c:layout/>
      <c:barChart>
        <c:barDir val="col"/>
        <c:grouping val="clustered"/>
        <c:varyColors val="0"/>
        <c:ser>
          <c:idx val="6"/>
          <c:order val="0"/>
          <c:tx>
            <c:strRef>
              <c:f>'Dados dos gráficos - Resíduo'!$T$2</c:f>
              <c:strCache>
                <c:ptCount val="1"/>
                <c:pt idx="0">
                  <c:v>2013</c:v>
                </c:pt>
              </c:strCache>
            </c:strRef>
          </c:tx>
          <c:invertIfNegative val="0"/>
          <c:cat>
            <c:strRef>
              <c:f>'Dados dos gráficos - Resíduo'!$S$15:$S$26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Resíduo'!$T$15:$T$26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7"/>
          <c:order val="1"/>
          <c:tx>
            <c:strRef>
              <c:f>'Dados dos gráficos - Resíduo'!$U$2</c:f>
              <c:strCache>
                <c:ptCount val="1"/>
                <c:pt idx="0">
                  <c:v>2014</c:v>
                </c:pt>
              </c:strCache>
            </c:strRef>
          </c:tx>
          <c:invertIfNegative val="0"/>
          <c:cat>
            <c:strRef>
              <c:f>'Dados dos gráficos - Resíduo'!$S$15:$S$26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Resíduo'!$U$15:$U$26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2"/>
          <c:tx>
            <c:strRef>
              <c:f>'Dados dos gráficos - Resíduo'!$V$2</c:f>
              <c:strCache>
                <c:ptCount val="1"/>
                <c:pt idx="0">
                  <c:v>2015</c:v>
                </c:pt>
              </c:strCache>
            </c:strRef>
          </c:tx>
          <c:invertIfNegative val="0"/>
          <c:cat>
            <c:strRef>
              <c:f>'Dados dos gráficos - Resíduo'!$S$15:$S$26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Resíduo'!$V$15:$V$26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9"/>
          <c:order val="3"/>
          <c:tx>
            <c:strRef>
              <c:f>'Dados dos gráficos - Resíduo'!$W$2</c:f>
              <c:strCache>
                <c:ptCount val="1"/>
                <c:pt idx="0">
                  <c:v>2016</c:v>
                </c:pt>
              </c:strCache>
            </c:strRef>
          </c:tx>
          <c:invertIfNegative val="0"/>
          <c:cat>
            <c:strRef>
              <c:f>'Dados dos gráficos - Resíduo'!$S$15:$S$26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Resíduo'!$W$15:$W$26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0"/>
          <c:order val="4"/>
          <c:tx>
            <c:strRef>
              <c:f>'Dados dos gráficos - Resíduo'!$X$2</c:f>
              <c:strCache>
                <c:ptCount val="1"/>
                <c:pt idx="0">
                  <c:v>2017</c:v>
                </c:pt>
              </c:strCache>
            </c:strRef>
          </c:tx>
          <c:invertIfNegative val="0"/>
          <c:cat>
            <c:strRef>
              <c:f>'Dados dos gráficos - Resíduo'!$S$15:$S$26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Resíduo'!$X$15:$X$26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1"/>
          <c:order val="5"/>
          <c:tx>
            <c:strRef>
              <c:f>'Dados dos gráficos - Resíduo'!$Y$2</c:f>
              <c:strCache>
                <c:ptCount val="1"/>
                <c:pt idx="0">
                  <c:v>2018</c:v>
                </c:pt>
              </c:strCache>
            </c:strRef>
          </c:tx>
          <c:invertIfNegative val="0"/>
          <c:cat>
            <c:strRef>
              <c:f>'Dados dos gráficos - Resíduo'!$S$15:$S$26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Resíduo'!$Y$15:$Y$26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1552881808"/>
        <c:axId val="-1552873648"/>
      </c:barChart>
      <c:catAx>
        <c:axId val="-1552881808"/>
        <c:scaling>
          <c:orientation val="minMax"/>
        </c:scaling>
        <c:delete val="0"/>
        <c:axPos val="b"/>
        <c:numFmt formatCode="General" sourceLinked="1"/>
        <c:majorTickMark val="none"/>
        <c:minorTickMark val="none"/>
        <c:tickLblPos val="nextTo"/>
        <c:crossAx val="-1552873648"/>
        <c:crosses val="autoZero"/>
        <c:auto val="1"/>
        <c:lblAlgn val="ctr"/>
        <c:lblOffset val="100"/>
        <c:noMultiLvlLbl val="0"/>
      </c:catAx>
      <c:valAx>
        <c:axId val="-1552873648"/>
        <c:scaling>
          <c:orientation val="minMax"/>
        </c:scaling>
        <c:delete val="0"/>
        <c:axPos val="l"/>
        <c:numFmt formatCode="#,##0.00" sourceLinked="1"/>
        <c:majorTickMark val="none"/>
        <c:minorTickMark val="none"/>
        <c:tickLblPos val="nextTo"/>
        <c:crossAx val="-155288180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pt-BR"/>
              <a:t>Massa de recicláveis coletada (tonelada/mês)</a:t>
            </a:r>
          </a:p>
        </c:rich>
      </c:tx>
      <c:overlay val="0"/>
    </c:title>
    <c:autoTitleDeleted val="0"/>
    <c:plotArea>
      <c:layout/>
      <c:barChart>
        <c:barDir val="col"/>
        <c:grouping val="clustered"/>
        <c:varyColors val="0"/>
        <c:ser>
          <c:idx val="6"/>
          <c:order val="0"/>
          <c:tx>
            <c:strRef>
              <c:f>'Dados dos gráficos - Resíduo'!$T$2</c:f>
              <c:strCache>
                <c:ptCount val="1"/>
                <c:pt idx="0">
                  <c:v>2013</c:v>
                </c:pt>
              </c:strCache>
            </c:strRef>
          </c:tx>
          <c:invertIfNegative val="0"/>
          <c:cat>
            <c:strRef>
              <c:f>'Dados dos gráficos - Resíduo'!$S$27:$S$38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Resíduo'!$T$27:$T$38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7"/>
          <c:order val="1"/>
          <c:tx>
            <c:strRef>
              <c:f>'Dados dos gráficos - Resíduo'!$U$2</c:f>
              <c:strCache>
                <c:ptCount val="1"/>
                <c:pt idx="0">
                  <c:v>2014</c:v>
                </c:pt>
              </c:strCache>
            </c:strRef>
          </c:tx>
          <c:invertIfNegative val="0"/>
          <c:cat>
            <c:strRef>
              <c:f>'Dados dos gráficos - Resíduo'!$S$27:$S$38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Resíduo'!$U$27:$U$38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2"/>
          <c:tx>
            <c:strRef>
              <c:f>'Dados dos gráficos - Resíduo'!$V$2</c:f>
              <c:strCache>
                <c:ptCount val="1"/>
                <c:pt idx="0">
                  <c:v>2015</c:v>
                </c:pt>
              </c:strCache>
            </c:strRef>
          </c:tx>
          <c:invertIfNegative val="0"/>
          <c:cat>
            <c:strRef>
              <c:f>'Dados dos gráficos - Resíduo'!$S$27:$S$38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Resíduo'!$V$27:$V$38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9"/>
          <c:order val="3"/>
          <c:tx>
            <c:strRef>
              <c:f>'Dados dos gráficos - Resíduo'!$W$2</c:f>
              <c:strCache>
                <c:ptCount val="1"/>
                <c:pt idx="0">
                  <c:v>2016</c:v>
                </c:pt>
              </c:strCache>
            </c:strRef>
          </c:tx>
          <c:invertIfNegative val="0"/>
          <c:cat>
            <c:strRef>
              <c:f>'Dados dos gráficos - Resíduo'!$S$27:$S$38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Resíduo'!$W$27:$W$38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0"/>
          <c:order val="4"/>
          <c:tx>
            <c:strRef>
              <c:f>'Dados dos gráficos - Resíduo'!$X$2</c:f>
              <c:strCache>
                <c:ptCount val="1"/>
                <c:pt idx="0">
                  <c:v>2017</c:v>
                </c:pt>
              </c:strCache>
            </c:strRef>
          </c:tx>
          <c:invertIfNegative val="0"/>
          <c:cat>
            <c:strRef>
              <c:f>'Dados dos gráficos - Resíduo'!$S$27:$S$38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Resíduo'!$X$27:$X$38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1"/>
          <c:order val="5"/>
          <c:tx>
            <c:strRef>
              <c:f>'Dados dos gráficos - Resíduo'!$Y$2</c:f>
              <c:strCache>
                <c:ptCount val="1"/>
                <c:pt idx="0">
                  <c:v>2018</c:v>
                </c:pt>
              </c:strCache>
            </c:strRef>
          </c:tx>
          <c:invertIfNegative val="0"/>
          <c:cat>
            <c:strRef>
              <c:f>'Dados dos gráficos - Resíduo'!$S$27:$S$38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Resíduo'!$Y$27:$Y$38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1552883984"/>
        <c:axId val="-1552872560"/>
      </c:barChart>
      <c:catAx>
        <c:axId val="-1552883984"/>
        <c:scaling>
          <c:orientation val="minMax"/>
        </c:scaling>
        <c:delete val="0"/>
        <c:axPos val="b"/>
        <c:numFmt formatCode="General" sourceLinked="1"/>
        <c:majorTickMark val="none"/>
        <c:minorTickMark val="none"/>
        <c:tickLblPos val="nextTo"/>
        <c:crossAx val="-1552872560"/>
        <c:crosses val="autoZero"/>
        <c:auto val="1"/>
        <c:lblAlgn val="ctr"/>
        <c:lblOffset val="100"/>
        <c:noMultiLvlLbl val="0"/>
      </c:catAx>
      <c:valAx>
        <c:axId val="-1552872560"/>
        <c:scaling>
          <c:orientation val="minMax"/>
        </c:scaling>
        <c:delete val="0"/>
        <c:axPos val="l"/>
        <c:numFmt formatCode="#,##0.00" sourceLinked="1"/>
        <c:majorTickMark val="none"/>
        <c:minorTickMark val="none"/>
        <c:tickLblPos val="nextTo"/>
        <c:crossAx val="-155288398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pt-BR"/>
              <a:t>Taxa de recuperação de recicláveis (%)</a:t>
            </a:r>
          </a:p>
        </c:rich>
      </c:tx>
      <c:overlay val="0"/>
    </c:title>
    <c:autoTitleDeleted val="0"/>
    <c:plotArea>
      <c:layout/>
      <c:barChart>
        <c:barDir val="col"/>
        <c:grouping val="clustered"/>
        <c:varyColors val="0"/>
        <c:ser>
          <c:idx val="0"/>
          <c:order val="0"/>
          <c:tx>
            <c:strRef>
              <c:f>'Dados dos gráficos - Resíduo'!$T$2</c:f>
              <c:strCache>
                <c:ptCount val="1"/>
                <c:pt idx="0">
                  <c:v>2013</c:v>
                </c:pt>
              </c:strCache>
            </c:strRef>
          </c:tx>
          <c:invertIfNegative val="0"/>
          <c:cat>
            <c:strRef>
              <c:f>'Dados dos gráficos - Resíduo'!$S$39:$S$50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Resíduo'!$T$39:$T$50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'Dados dos gráficos - Resíduo'!$U$2</c:f>
              <c:strCache>
                <c:ptCount val="1"/>
                <c:pt idx="0">
                  <c:v>2014</c:v>
                </c:pt>
              </c:strCache>
            </c:strRef>
          </c:tx>
          <c:invertIfNegative val="0"/>
          <c:val>
            <c:numRef>
              <c:f>'Dados dos gráficos - Resíduo'!$U$39:$U$50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'Dados dos gráficos - Resíduo'!$V$2</c:f>
              <c:strCache>
                <c:ptCount val="1"/>
                <c:pt idx="0">
                  <c:v>2015</c:v>
                </c:pt>
              </c:strCache>
            </c:strRef>
          </c:tx>
          <c:invertIfNegative val="0"/>
          <c:val>
            <c:numRef>
              <c:f>'Dados dos gráficos - Resíduo'!$V$39:$V$50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'Dados dos gráficos - Resíduo'!$W$2</c:f>
              <c:strCache>
                <c:ptCount val="1"/>
                <c:pt idx="0">
                  <c:v>2016</c:v>
                </c:pt>
              </c:strCache>
            </c:strRef>
          </c:tx>
          <c:invertIfNegative val="0"/>
          <c:val>
            <c:numRef>
              <c:f>'Dados dos gráficos - Resíduo'!$W$39:$W$50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'Dados dos gráficos - Resíduo'!$X$2</c:f>
              <c:strCache>
                <c:ptCount val="1"/>
                <c:pt idx="0">
                  <c:v>2017</c:v>
                </c:pt>
              </c:strCache>
            </c:strRef>
          </c:tx>
          <c:invertIfNegative val="0"/>
          <c:val>
            <c:numRef>
              <c:f>'Dados dos gráficos - Resíduo'!$X$39:$X$50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'Dados dos gráficos - Resíduo'!$Y$2</c:f>
              <c:strCache>
                <c:ptCount val="1"/>
                <c:pt idx="0">
                  <c:v>2018</c:v>
                </c:pt>
              </c:strCache>
            </c:strRef>
          </c:tx>
          <c:invertIfNegative val="0"/>
          <c:val>
            <c:numRef>
              <c:f>'Dados dos gráficos - Resíduo'!$Y$39:$Y$50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1552879632"/>
        <c:axId val="-1552879088"/>
      </c:barChart>
      <c:catAx>
        <c:axId val="-1552879632"/>
        <c:scaling>
          <c:orientation val="minMax"/>
        </c:scaling>
        <c:delete val="0"/>
        <c:axPos val="b"/>
        <c:numFmt formatCode="General" sourceLinked="0"/>
        <c:majorTickMark val="none"/>
        <c:minorTickMark val="none"/>
        <c:tickLblPos val="nextTo"/>
        <c:crossAx val="-1552879088"/>
        <c:crosses val="autoZero"/>
        <c:auto val="1"/>
        <c:lblAlgn val="ctr"/>
        <c:lblOffset val="100"/>
        <c:noMultiLvlLbl val="0"/>
      </c:catAx>
      <c:valAx>
        <c:axId val="-1552879088"/>
        <c:scaling>
          <c:orientation val="minMax"/>
        </c:scaling>
        <c:delete val="0"/>
        <c:axPos val="l"/>
        <c:numFmt formatCode="#,##0.00" sourceLinked="1"/>
        <c:majorTickMark val="none"/>
        <c:minorTickMark val="none"/>
        <c:tickLblPos val="nextTo"/>
        <c:crossAx val="-155287963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pt-BR"/>
              <a:t>Quantidade de material reciclável comercializado (tonelada)</a:t>
            </a:r>
          </a:p>
        </c:rich>
      </c:tx>
      <c:overlay val="0"/>
    </c:title>
    <c:autoTitleDeleted val="0"/>
    <c:plotArea>
      <c:layout/>
      <c:barChart>
        <c:barDir val="col"/>
        <c:grouping val="clustered"/>
        <c:varyColors val="0"/>
        <c:ser>
          <c:idx val="0"/>
          <c:order val="0"/>
          <c:tx>
            <c:strRef>
              <c:f>'Dados dos gráficos - Resíduo'!$T$2</c:f>
              <c:strCache>
                <c:ptCount val="1"/>
                <c:pt idx="0">
                  <c:v>2013</c:v>
                </c:pt>
              </c:strCache>
            </c:strRef>
          </c:tx>
          <c:invertIfNegative val="0"/>
          <c:cat>
            <c:strRef>
              <c:f>'Dados dos gráficos - Resíduo'!$S$51:$S$62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'Dados dos gráficos - Resíduo'!$T$51:$T$62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'Dados dos gráficos - Resíduo'!$U$2</c:f>
              <c:strCache>
                <c:ptCount val="1"/>
                <c:pt idx="0">
                  <c:v>2014</c:v>
                </c:pt>
              </c:strCache>
            </c:strRef>
          </c:tx>
          <c:invertIfNegative val="0"/>
          <c:val>
            <c:numRef>
              <c:f>'Dados dos gráficos - Resíduo'!$U$51:$U$62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'Dados dos gráficos - Resíduo'!$V$2</c:f>
              <c:strCache>
                <c:ptCount val="1"/>
                <c:pt idx="0">
                  <c:v>2015</c:v>
                </c:pt>
              </c:strCache>
            </c:strRef>
          </c:tx>
          <c:invertIfNegative val="0"/>
          <c:val>
            <c:numRef>
              <c:f>'Dados dos gráficos - Resíduo'!$V$51:$V$62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'Dados dos gráficos - Resíduo'!$W$2</c:f>
              <c:strCache>
                <c:ptCount val="1"/>
                <c:pt idx="0">
                  <c:v>2016</c:v>
                </c:pt>
              </c:strCache>
            </c:strRef>
          </c:tx>
          <c:invertIfNegative val="0"/>
          <c:val>
            <c:numRef>
              <c:f>'Dados dos gráficos - Resíduo'!$W$51:$W$62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'Dados dos gráficos - Resíduo'!$X$2</c:f>
              <c:strCache>
                <c:ptCount val="1"/>
                <c:pt idx="0">
                  <c:v>2017</c:v>
                </c:pt>
              </c:strCache>
            </c:strRef>
          </c:tx>
          <c:invertIfNegative val="0"/>
          <c:val>
            <c:numRef>
              <c:f>'Dados dos gráficos - Resíduo'!$X$51:$X$62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'Dados dos gráficos - Resíduo'!$Y$2</c:f>
              <c:strCache>
                <c:ptCount val="1"/>
                <c:pt idx="0">
                  <c:v>2018</c:v>
                </c:pt>
              </c:strCache>
            </c:strRef>
          </c:tx>
          <c:invertIfNegative val="0"/>
          <c:val>
            <c:numRef>
              <c:f>'Dados dos gráficos - Resíduo'!$Y$51:$Y$62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1552871472"/>
        <c:axId val="-1552875824"/>
      </c:barChart>
      <c:catAx>
        <c:axId val="-1552871472"/>
        <c:scaling>
          <c:orientation val="minMax"/>
        </c:scaling>
        <c:delete val="0"/>
        <c:axPos val="b"/>
        <c:numFmt formatCode="General" sourceLinked="0"/>
        <c:majorTickMark val="none"/>
        <c:minorTickMark val="none"/>
        <c:tickLblPos val="nextTo"/>
        <c:crossAx val="-1552875824"/>
        <c:crosses val="autoZero"/>
        <c:auto val="1"/>
        <c:lblAlgn val="ctr"/>
        <c:lblOffset val="100"/>
        <c:noMultiLvlLbl val="0"/>
      </c:catAx>
      <c:valAx>
        <c:axId val="-1552875824"/>
        <c:scaling>
          <c:orientation val="minMax"/>
        </c:scaling>
        <c:delete val="0"/>
        <c:axPos val="l"/>
        <c:numFmt formatCode="#,##0.00" sourceLinked="1"/>
        <c:majorTickMark val="none"/>
        <c:minorTickMark val="none"/>
        <c:tickLblPos val="nextTo"/>
        <c:crossAx val="-155287147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pt-BR"/>
              <a:t>Custo total da coleta seletiva (R$)</a:t>
            </a:r>
          </a:p>
        </c:rich>
      </c:tx>
      <c:overlay val="0"/>
    </c:title>
    <c:autoTitleDeleted val="0"/>
    <c:plotArea>
      <c:layout/>
      <c:barChart>
        <c:barDir val="col"/>
        <c:grouping val="clustered"/>
        <c:varyColors val="0"/>
        <c:ser>
          <c:idx val="0"/>
          <c:order val="0"/>
          <c:tx>
            <c:strRef>
              <c:f>'Dados dos gráficos - Resíduo'!$T$2</c:f>
              <c:strCache>
                <c:ptCount val="1"/>
                <c:pt idx="0">
                  <c:v>2013</c:v>
                </c:pt>
              </c:strCache>
            </c:strRef>
          </c:tx>
          <c:invertIfNegative val="0"/>
          <c:val>
            <c:numRef>
              <c:f>'Dados dos gráficos - Resíduo'!$T$63:$T$74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'Dados dos gráficos - Resíduo'!$U$2</c:f>
              <c:strCache>
                <c:ptCount val="1"/>
                <c:pt idx="0">
                  <c:v>2014</c:v>
                </c:pt>
              </c:strCache>
            </c:strRef>
          </c:tx>
          <c:invertIfNegative val="0"/>
          <c:val>
            <c:numRef>
              <c:f>'Dados dos gráficos - Resíduo'!$U$63:$U$74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'Dados dos gráficos - Resíduo'!$V$2</c:f>
              <c:strCache>
                <c:ptCount val="1"/>
                <c:pt idx="0">
                  <c:v>2015</c:v>
                </c:pt>
              </c:strCache>
            </c:strRef>
          </c:tx>
          <c:invertIfNegative val="0"/>
          <c:val>
            <c:numRef>
              <c:f>'Dados dos gráficos - Resíduo'!$V$63:$V$74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'Dados dos gráficos - Resíduo'!$W$2</c:f>
              <c:strCache>
                <c:ptCount val="1"/>
                <c:pt idx="0">
                  <c:v>2016</c:v>
                </c:pt>
              </c:strCache>
            </c:strRef>
          </c:tx>
          <c:invertIfNegative val="0"/>
          <c:val>
            <c:numRef>
              <c:f>'Dados dos gráficos - Resíduo'!$W$63:$W$74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'Dados dos gráficos - Resíduo'!$X$2</c:f>
              <c:strCache>
                <c:ptCount val="1"/>
                <c:pt idx="0">
                  <c:v>2017</c:v>
                </c:pt>
              </c:strCache>
            </c:strRef>
          </c:tx>
          <c:invertIfNegative val="0"/>
          <c:val>
            <c:numRef>
              <c:f>'Dados dos gráficos - Resíduo'!$X$63:$X$74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'Dados dos gráficos - Resíduo'!$Y$2</c:f>
              <c:strCache>
                <c:ptCount val="1"/>
                <c:pt idx="0">
                  <c:v>2018</c:v>
                </c:pt>
              </c:strCache>
            </c:strRef>
          </c:tx>
          <c:invertIfNegative val="0"/>
          <c:val>
            <c:numRef>
              <c:f>'Dados dos gráficos - Resíduo'!$Y$63:$Y$74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1552875280"/>
        <c:axId val="-1552882896"/>
      </c:barChart>
      <c:catAx>
        <c:axId val="-1552875280"/>
        <c:scaling>
          <c:orientation val="minMax"/>
        </c:scaling>
        <c:delete val="0"/>
        <c:axPos val="b"/>
        <c:majorTickMark val="none"/>
        <c:minorTickMark val="none"/>
        <c:tickLblPos val="nextTo"/>
        <c:crossAx val="-1552882896"/>
        <c:crosses val="autoZero"/>
        <c:auto val="1"/>
        <c:lblAlgn val="ctr"/>
        <c:lblOffset val="100"/>
        <c:noMultiLvlLbl val="0"/>
      </c:catAx>
      <c:valAx>
        <c:axId val="-1552882896"/>
        <c:scaling>
          <c:orientation val="minMax"/>
        </c:scaling>
        <c:delete val="0"/>
        <c:axPos val="l"/>
        <c:numFmt formatCode="#,##0.00" sourceLinked="1"/>
        <c:majorTickMark val="none"/>
        <c:minorTickMark val="none"/>
        <c:tickLblPos val="nextTo"/>
        <c:crossAx val="-155287528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atendimento total de água (%)</a:t>
            </a:r>
          </a:p>
        </c:rich>
      </c:tx>
      <c:layout/>
      <c:overlay val="0"/>
    </c:title>
    <c:autoTitleDeleted val="0"/>
    <c:plotArea>
      <c:layout/>
      <c:barChart>
        <c:barDir val="col"/>
        <c:grouping val="clustered"/>
        <c:varyColors val="0"/>
        <c:ser>
          <c:idx val="0"/>
          <c:order val="0"/>
          <c:tx>
            <c:strRef>
              <c:f>'Indicadores - Água e esgoto'!$A$3</c:f>
              <c:strCache>
                <c:ptCount val="1"/>
                <c:pt idx="0">
                  <c:v>Índice de atendimento total de água</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esgoto'!$E$3:$I$3</c:f>
              <c:numCache>
                <c:formatCode>0.0%</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75"/>
        <c:overlap val="-25"/>
        <c:axId val="-1552868752"/>
        <c:axId val="-1552867664"/>
      </c:barChart>
      <c:catAx>
        <c:axId val="-1552868752"/>
        <c:scaling>
          <c:orientation val="minMax"/>
        </c:scaling>
        <c:delete val="0"/>
        <c:axPos val="b"/>
        <c:numFmt formatCode="General" sourceLinked="1"/>
        <c:majorTickMark val="none"/>
        <c:minorTickMark val="none"/>
        <c:tickLblPos val="nextTo"/>
        <c:crossAx val="-1552867664"/>
        <c:crosses val="autoZero"/>
        <c:auto val="1"/>
        <c:lblAlgn val="ctr"/>
        <c:lblOffset val="100"/>
        <c:noMultiLvlLbl val="0"/>
      </c:catAx>
      <c:valAx>
        <c:axId val="-1552867664"/>
        <c:scaling>
          <c:orientation val="minMax"/>
        </c:scaling>
        <c:delete val="0"/>
        <c:axPos val="l"/>
        <c:numFmt formatCode="0.0%" sourceLinked="1"/>
        <c:majorTickMark val="none"/>
        <c:minorTickMark val="none"/>
        <c:tickLblPos val="nextTo"/>
        <c:crossAx val="-155286875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atendimento urbano de água (%)</a:t>
            </a:r>
          </a:p>
        </c:rich>
      </c:tx>
      <c:layout/>
      <c:overlay val="0"/>
    </c:title>
    <c:autoTitleDeleted val="0"/>
    <c:plotArea>
      <c:layout/>
      <c:barChart>
        <c:barDir val="col"/>
        <c:grouping val="clustered"/>
        <c:varyColors val="0"/>
        <c:ser>
          <c:idx val="0"/>
          <c:order val="0"/>
          <c:tx>
            <c:strRef>
              <c:f>'Indicadores - Água e esgoto'!$A$4</c:f>
              <c:strCache>
                <c:ptCount val="1"/>
                <c:pt idx="0">
                  <c:v>Índice de atendimento urbano de água</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esgoto'!$E$4:$I$4</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66576"/>
        <c:axId val="-1552854064"/>
      </c:barChart>
      <c:catAx>
        <c:axId val="-1552866576"/>
        <c:scaling>
          <c:orientation val="minMax"/>
        </c:scaling>
        <c:delete val="0"/>
        <c:axPos val="b"/>
        <c:numFmt formatCode="General" sourceLinked="1"/>
        <c:majorTickMark val="none"/>
        <c:minorTickMark val="none"/>
        <c:tickLblPos val="nextTo"/>
        <c:crossAx val="-1552854064"/>
        <c:crosses val="autoZero"/>
        <c:auto val="1"/>
        <c:lblAlgn val="ctr"/>
        <c:lblOffset val="100"/>
        <c:noMultiLvlLbl val="0"/>
      </c:catAx>
      <c:valAx>
        <c:axId val="-1552854064"/>
        <c:scaling>
          <c:orientation val="minMax"/>
        </c:scaling>
        <c:delete val="0"/>
        <c:axPos val="l"/>
        <c:numFmt formatCode="0.0%" sourceLinked="1"/>
        <c:majorTickMark val="none"/>
        <c:minorTickMark val="none"/>
        <c:tickLblPos val="nextTo"/>
        <c:crossAx val="-155286657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macromedição (%)</a:t>
            </a:r>
          </a:p>
        </c:rich>
      </c:tx>
      <c:layout/>
      <c:overlay val="0"/>
    </c:title>
    <c:autoTitleDeleted val="0"/>
    <c:plotArea>
      <c:layout/>
      <c:barChart>
        <c:barDir val="col"/>
        <c:grouping val="clustered"/>
        <c:varyColors val="0"/>
        <c:ser>
          <c:idx val="0"/>
          <c:order val="0"/>
          <c:tx>
            <c:strRef>
              <c:f>'Indicadores - Água e esgoto'!$A$7</c:f>
              <c:strCache>
                <c:ptCount val="1"/>
                <c:pt idx="0">
                  <c:v>Índice de macromedição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esgoto'!$E$7:$I$7</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66032"/>
        <c:axId val="-1552855696"/>
      </c:barChart>
      <c:catAx>
        <c:axId val="-1552866032"/>
        <c:scaling>
          <c:orientation val="minMax"/>
        </c:scaling>
        <c:delete val="0"/>
        <c:axPos val="b"/>
        <c:numFmt formatCode="General" sourceLinked="1"/>
        <c:majorTickMark val="none"/>
        <c:minorTickMark val="none"/>
        <c:tickLblPos val="nextTo"/>
        <c:crossAx val="-1552855696"/>
        <c:crosses val="autoZero"/>
        <c:auto val="1"/>
        <c:lblAlgn val="ctr"/>
        <c:lblOffset val="100"/>
        <c:noMultiLvlLbl val="0"/>
      </c:catAx>
      <c:valAx>
        <c:axId val="-1552855696"/>
        <c:scaling>
          <c:orientation val="minMax"/>
        </c:scaling>
        <c:delete val="0"/>
        <c:axPos val="l"/>
        <c:numFmt formatCode="0.0%" sourceLinked="1"/>
        <c:majorTickMark val="none"/>
        <c:minorTickMark val="none"/>
        <c:tickLblPos val="nextTo"/>
        <c:crossAx val="-155286603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hidrometração (%)</a:t>
            </a:r>
          </a:p>
        </c:rich>
      </c:tx>
      <c:layout>
        <c:manualLayout>
          <c:xMode val="edge"/>
          <c:yMode val="edge"/>
          <c:x val="0.28499017839706847"/>
          <c:y val="2.7777777777777776E-2"/>
        </c:manualLayout>
      </c:layout>
      <c:overlay val="0"/>
    </c:title>
    <c:autoTitleDeleted val="0"/>
    <c:plotArea>
      <c:layout/>
      <c:barChart>
        <c:barDir val="col"/>
        <c:grouping val="clustered"/>
        <c:varyColors val="0"/>
        <c:ser>
          <c:idx val="0"/>
          <c:order val="0"/>
          <c:tx>
            <c:strRef>
              <c:f>'Indicadores - Água e esgoto'!$A$8</c:f>
              <c:strCache>
                <c:ptCount val="1"/>
                <c:pt idx="0">
                  <c:v>Índice de hidrometração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esgoto'!$E$7:$I$7</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65488"/>
        <c:axId val="-1552860048"/>
      </c:barChart>
      <c:catAx>
        <c:axId val="-1552865488"/>
        <c:scaling>
          <c:orientation val="minMax"/>
        </c:scaling>
        <c:delete val="0"/>
        <c:axPos val="b"/>
        <c:numFmt formatCode="General" sourceLinked="1"/>
        <c:majorTickMark val="none"/>
        <c:minorTickMark val="none"/>
        <c:tickLblPos val="nextTo"/>
        <c:crossAx val="-1552860048"/>
        <c:crosses val="autoZero"/>
        <c:auto val="1"/>
        <c:lblAlgn val="ctr"/>
        <c:lblOffset val="100"/>
        <c:noMultiLvlLbl val="0"/>
      </c:catAx>
      <c:valAx>
        <c:axId val="-1552860048"/>
        <c:scaling>
          <c:orientation val="minMax"/>
        </c:scaling>
        <c:delete val="0"/>
        <c:axPos val="l"/>
        <c:numFmt formatCode="0.0%" sourceLinked="1"/>
        <c:majorTickMark val="none"/>
        <c:minorTickMark val="none"/>
        <c:tickLblPos val="nextTo"/>
        <c:crossAx val="-1552865488"/>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Massa coletada per capita </a:t>
            </a:r>
          </a:p>
          <a:p>
            <a:pPr>
              <a:defRPr/>
            </a:pPr>
            <a:r>
              <a:rPr lang="en-US" sz="1400"/>
              <a:t>(Kg/(habitantes/dia))</a:t>
            </a:r>
          </a:p>
        </c:rich>
      </c:tx>
      <c:layout>
        <c:manualLayout>
          <c:xMode val="edge"/>
          <c:yMode val="edge"/>
          <c:x val="0.27515234348502887"/>
          <c:y val="2.7777777777777776E-2"/>
        </c:manualLayout>
      </c:layout>
      <c:overlay val="0"/>
      <c:spPr>
        <a:noFill/>
      </c:spPr>
    </c:title>
    <c:autoTitleDeleted val="0"/>
    <c:plotArea>
      <c:layout/>
      <c:barChart>
        <c:barDir val="col"/>
        <c:grouping val="clustered"/>
        <c:varyColors val="0"/>
        <c:ser>
          <c:idx val="0"/>
          <c:order val="0"/>
          <c:tx>
            <c:strRef>
              <c:f>'Dados dos gráficos - Resíduo'!$A$5</c:f>
              <c:strCache>
                <c:ptCount val="1"/>
                <c:pt idx="0">
                  <c:v>Massa coletada per capita</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Resíduo'!$B$5:$G$5</c:f>
              <c:numCache>
                <c:formatCode>#,##0.00</c:formatCode>
                <c:ptCount val="6"/>
                <c:pt idx="0">
                  <c:v>0</c:v>
                </c:pt>
                <c:pt idx="1">
                  <c:v>1.149167845942408</c:v>
                </c:pt>
                <c:pt idx="2">
                  <c:v>0</c:v>
                </c:pt>
                <c:pt idx="3">
                  <c:v>0</c:v>
                </c:pt>
                <c:pt idx="4">
                  <c:v>0</c:v>
                </c:pt>
                <c:pt idx="5">
                  <c:v>0</c:v>
                </c:pt>
              </c:numCache>
            </c:numRef>
          </c:val>
        </c:ser>
        <c:dLbls>
          <c:showLegendKey val="0"/>
          <c:showVal val="0"/>
          <c:showCatName val="0"/>
          <c:showSerName val="0"/>
          <c:showPercent val="0"/>
          <c:showBubbleSize val="0"/>
        </c:dLbls>
        <c:gapWidth val="150"/>
        <c:axId val="-1552923152"/>
        <c:axId val="-1552939472"/>
      </c:barChart>
      <c:catAx>
        <c:axId val="-1552923152"/>
        <c:scaling>
          <c:orientation val="minMax"/>
        </c:scaling>
        <c:delete val="0"/>
        <c:axPos val="b"/>
        <c:numFmt formatCode="General" sourceLinked="1"/>
        <c:majorTickMark val="out"/>
        <c:minorTickMark val="none"/>
        <c:tickLblPos val="nextTo"/>
        <c:crossAx val="-1552939472"/>
        <c:crosses val="autoZero"/>
        <c:auto val="1"/>
        <c:lblAlgn val="ctr"/>
        <c:lblOffset val="100"/>
        <c:noMultiLvlLbl val="0"/>
      </c:catAx>
      <c:valAx>
        <c:axId val="-1552939472"/>
        <c:scaling>
          <c:orientation val="minMax"/>
        </c:scaling>
        <c:delete val="0"/>
        <c:axPos val="l"/>
        <c:numFmt formatCode="#,##0.00" sourceLinked="1"/>
        <c:majorTickMark val="out"/>
        <c:minorTickMark val="none"/>
        <c:tickLblPos val="nextTo"/>
        <c:crossAx val="-1552923152"/>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micromedição relativo ao volume disponibilizado (%)</a:t>
            </a:r>
          </a:p>
        </c:rich>
      </c:tx>
      <c:layout>
        <c:manualLayout>
          <c:xMode val="edge"/>
          <c:yMode val="edge"/>
          <c:x val="0.21705026411447526"/>
          <c:y val="2.7777777777777776E-2"/>
        </c:manualLayout>
      </c:layout>
      <c:overlay val="0"/>
    </c:title>
    <c:autoTitleDeleted val="0"/>
    <c:plotArea>
      <c:layout/>
      <c:barChart>
        <c:barDir val="col"/>
        <c:grouping val="clustered"/>
        <c:varyColors val="0"/>
        <c:ser>
          <c:idx val="0"/>
          <c:order val="0"/>
          <c:tx>
            <c:strRef>
              <c:f>'Indicadores - Água e esgoto'!$A$9</c:f>
              <c:strCache>
                <c:ptCount val="1"/>
                <c:pt idx="0">
                  <c:v>Índice de micromedição relativo ao volume disponibilizado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esgoto'!$E$9:$I$9</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63856"/>
        <c:axId val="-1552853520"/>
      </c:barChart>
      <c:catAx>
        <c:axId val="-1552863856"/>
        <c:scaling>
          <c:orientation val="minMax"/>
        </c:scaling>
        <c:delete val="0"/>
        <c:axPos val="b"/>
        <c:numFmt formatCode="General" sourceLinked="1"/>
        <c:majorTickMark val="none"/>
        <c:minorTickMark val="none"/>
        <c:tickLblPos val="nextTo"/>
        <c:crossAx val="-1552853520"/>
        <c:crosses val="autoZero"/>
        <c:auto val="1"/>
        <c:lblAlgn val="ctr"/>
        <c:lblOffset val="100"/>
        <c:noMultiLvlLbl val="0"/>
      </c:catAx>
      <c:valAx>
        <c:axId val="-1552853520"/>
        <c:scaling>
          <c:orientation val="minMax"/>
        </c:scaling>
        <c:delete val="0"/>
        <c:axPos val="l"/>
        <c:numFmt formatCode="0.0%" sourceLinked="1"/>
        <c:majorTickMark val="none"/>
        <c:minorTickMark val="none"/>
        <c:tickLblPos val="nextTo"/>
        <c:crossAx val="-155286385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Índice de micromedição relativo ao consumo (%)</a:t>
            </a:r>
          </a:p>
        </c:rich>
      </c:tx>
      <c:layout/>
      <c:overlay val="0"/>
    </c:title>
    <c:autoTitleDeleted val="0"/>
    <c:plotArea>
      <c:layout/>
      <c:barChart>
        <c:barDir val="col"/>
        <c:grouping val="clustered"/>
        <c:varyColors val="0"/>
        <c:ser>
          <c:idx val="0"/>
          <c:order val="0"/>
          <c:tx>
            <c:strRef>
              <c:f>'Indicadores - Água e esgoto'!$A$10</c:f>
              <c:strCache>
                <c:ptCount val="1"/>
                <c:pt idx="0">
                  <c:v>Índice de micromedição relativo ao consumo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esgoto'!$E$10:$I$10</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57872"/>
        <c:axId val="-1552862768"/>
      </c:barChart>
      <c:catAx>
        <c:axId val="-1552857872"/>
        <c:scaling>
          <c:orientation val="minMax"/>
        </c:scaling>
        <c:delete val="0"/>
        <c:axPos val="b"/>
        <c:numFmt formatCode="General" sourceLinked="1"/>
        <c:majorTickMark val="none"/>
        <c:minorTickMark val="none"/>
        <c:tickLblPos val="nextTo"/>
        <c:crossAx val="-1552862768"/>
        <c:crosses val="autoZero"/>
        <c:auto val="1"/>
        <c:lblAlgn val="ctr"/>
        <c:lblOffset val="100"/>
        <c:noMultiLvlLbl val="0"/>
      </c:catAx>
      <c:valAx>
        <c:axId val="-1552862768"/>
        <c:scaling>
          <c:orientation val="minMax"/>
        </c:scaling>
        <c:delete val="0"/>
        <c:axPos val="l"/>
        <c:numFmt formatCode="0.0%" sourceLinked="1"/>
        <c:majorTickMark val="none"/>
        <c:minorTickMark val="none"/>
        <c:tickLblPos val="nextTo"/>
        <c:crossAx val="-155285787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 Índice de fluoretação de água (%)</a:t>
            </a:r>
          </a:p>
        </c:rich>
      </c:tx>
      <c:layout/>
      <c:overlay val="0"/>
    </c:title>
    <c:autoTitleDeleted val="0"/>
    <c:plotArea>
      <c:layout/>
      <c:barChart>
        <c:barDir val="col"/>
        <c:grouping val="clustered"/>
        <c:varyColors val="0"/>
        <c:ser>
          <c:idx val="0"/>
          <c:order val="0"/>
          <c:tx>
            <c:strRef>
              <c:f>'Indicadores - Água e esgoto'!$A$11</c:f>
              <c:strCache>
                <c:ptCount val="1"/>
                <c:pt idx="0">
                  <c:v>Índice de fluoretação de água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esgoto'!$E$11:$I$11</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58960"/>
        <c:axId val="-1552852976"/>
      </c:barChart>
      <c:catAx>
        <c:axId val="-1552858960"/>
        <c:scaling>
          <c:orientation val="minMax"/>
        </c:scaling>
        <c:delete val="0"/>
        <c:axPos val="b"/>
        <c:numFmt formatCode="General" sourceLinked="1"/>
        <c:majorTickMark val="none"/>
        <c:minorTickMark val="none"/>
        <c:tickLblPos val="nextTo"/>
        <c:crossAx val="-1552852976"/>
        <c:crosses val="autoZero"/>
        <c:auto val="1"/>
        <c:lblAlgn val="ctr"/>
        <c:lblOffset val="100"/>
        <c:noMultiLvlLbl val="0"/>
      </c:catAx>
      <c:valAx>
        <c:axId val="-1552852976"/>
        <c:scaling>
          <c:orientation val="minMax"/>
        </c:scaling>
        <c:delete val="0"/>
        <c:axPos val="l"/>
        <c:numFmt formatCode="0.0%" sourceLinked="1"/>
        <c:majorTickMark val="none"/>
        <c:minorTickMark val="none"/>
        <c:tickLblPos val="nextTo"/>
        <c:crossAx val="-155285896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Índice de consumo de água (%)</a:t>
            </a:r>
          </a:p>
        </c:rich>
      </c:tx>
      <c:layout/>
      <c:overlay val="0"/>
    </c:title>
    <c:autoTitleDeleted val="0"/>
    <c:plotArea>
      <c:layout/>
      <c:barChart>
        <c:barDir val="col"/>
        <c:grouping val="clustered"/>
        <c:varyColors val="0"/>
        <c:ser>
          <c:idx val="0"/>
          <c:order val="0"/>
          <c:tx>
            <c:strRef>
              <c:f>'Indicadores - Água e esgoto'!$A$12</c:f>
              <c:strCache>
                <c:ptCount val="1"/>
                <c:pt idx="0">
                  <c:v>Índice de consumo de água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esgoto'!$E$12:$I$12</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56240"/>
        <c:axId val="-1552869296"/>
      </c:barChart>
      <c:catAx>
        <c:axId val="-1552856240"/>
        <c:scaling>
          <c:orientation val="minMax"/>
        </c:scaling>
        <c:delete val="0"/>
        <c:axPos val="b"/>
        <c:numFmt formatCode="General" sourceLinked="1"/>
        <c:majorTickMark val="none"/>
        <c:minorTickMark val="none"/>
        <c:tickLblPos val="nextTo"/>
        <c:crossAx val="-1552869296"/>
        <c:crosses val="autoZero"/>
        <c:auto val="1"/>
        <c:lblAlgn val="ctr"/>
        <c:lblOffset val="100"/>
        <c:noMultiLvlLbl val="0"/>
      </c:catAx>
      <c:valAx>
        <c:axId val="-1552869296"/>
        <c:scaling>
          <c:orientation val="minMax"/>
        </c:scaling>
        <c:delete val="0"/>
        <c:axPos val="l"/>
        <c:numFmt formatCode="0.0%" sourceLinked="1"/>
        <c:majorTickMark val="none"/>
        <c:minorTickMark val="none"/>
        <c:tickLblPos val="nextTo"/>
        <c:crossAx val="-155285624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Volume de água disponibilizado por economia ((m³/mês)/economia)</a:t>
            </a:r>
          </a:p>
        </c:rich>
      </c:tx>
      <c:layout/>
      <c:overlay val="0"/>
    </c:title>
    <c:autoTitleDeleted val="0"/>
    <c:plotArea>
      <c:layout/>
      <c:barChart>
        <c:barDir val="col"/>
        <c:grouping val="clustered"/>
        <c:varyColors val="0"/>
        <c:ser>
          <c:idx val="0"/>
          <c:order val="0"/>
          <c:tx>
            <c:strRef>
              <c:f>'Indicadores - Água e esgoto'!$A$13</c:f>
              <c:strCache>
                <c:ptCount val="1"/>
                <c:pt idx="0">
                  <c:v>Volume de água disponibilizado por economia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esgoto'!$E$13:$I$13</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51344"/>
        <c:axId val="-1552850800"/>
      </c:barChart>
      <c:catAx>
        <c:axId val="-1552851344"/>
        <c:scaling>
          <c:orientation val="minMax"/>
        </c:scaling>
        <c:delete val="0"/>
        <c:axPos val="b"/>
        <c:numFmt formatCode="General" sourceLinked="1"/>
        <c:majorTickMark val="none"/>
        <c:minorTickMark val="none"/>
        <c:tickLblPos val="nextTo"/>
        <c:crossAx val="-1552850800"/>
        <c:crosses val="autoZero"/>
        <c:auto val="1"/>
        <c:lblAlgn val="ctr"/>
        <c:lblOffset val="100"/>
        <c:noMultiLvlLbl val="0"/>
      </c:catAx>
      <c:valAx>
        <c:axId val="-1552850800"/>
        <c:scaling>
          <c:orientation val="minMax"/>
        </c:scaling>
        <c:delete val="0"/>
        <c:axPos val="l"/>
        <c:numFmt formatCode="#,##0.00" sourceLinked="1"/>
        <c:majorTickMark val="none"/>
        <c:minorTickMark val="none"/>
        <c:tickLblPos val="nextTo"/>
        <c:crossAx val="-155285134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Consumo médio de água por economia ((m³/mês)/economia ) </a:t>
            </a:r>
          </a:p>
        </c:rich>
      </c:tx>
      <c:layout/>
      <c:overlay val="0"/>
    </c:title>
    <c:autoTitleDeleted val="0"/>
    <c:plotArea>
      <c:layout/>
      <c:barChart>
        <c:barDir val="col"/>
        <c:grouping val="clustered"/>
        <c:varyColors val="0"/>
        <c:ser>
          <c:idx val="0"/>
          <c:order val="0"/>
          <c:tx>
            <c:strRef>
              <c:f>'Indicadores - Água e esgoto'!$A$14</c:f>
              <c:strCache>
                <c:ptCount val="1"/>
                <c:pt idx="0">
                  <c:v>Consumo médio de água por economia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esgoto'!$E$14:$I$14</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49712"/>
        <c:axId val="-1552849168"/>
      </c:barChart>
      <c:catAx>
        <c:axId val="-1552849712"/>
        <c:scaling>
          <c:orientation val="minMax"/>
        </c:scaling>
        <c:delete val="0"/>
        <c:axPos val="b"/>
        <c:numFmt formatCode="General" sourceLinked="1"/>
        <c:majorTickMark val="none"/>
        <c:minorTickMark val="none"/>
        <c:tickLblPos val="nextTo"/>
        <c:crossAx val="-1552849168"/>
        <c:crosses val="autoZero"/>
        <c:auto val="1"/>
        <c:lblAlgn val="ctr"/>
        <c:lblOffset val="100"/>
        <c:noMultiLvlLbl val="0"/>
      </c:catAx>
      <c:valAx>
        <c:axId val="-1552849168"/>
        <c:scaling>
          <c:orientation val="minMax"/>
        </c:scaling>
        <c:delete val="0"/>
        <c:axPos val="l"/>
        <c:numFmt formatCode="#,##0.00" sourceLinked="1"/>
        <c:majorTickMark val="none"/>
        <c:minorTickMark val="none"/>
        <c:tickLblPos val="nextTo"/>
        <c:crossAx val="-155284971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Consumo micromedido por economia ((m³/mês)/economia)</a:t>
            </a:r>
          </a:p>
        </c:rich>
      </c:tx>
      <c:layout/>
      <c:overlay val="0"/>
    </c:title>
    <c:autoTitleDeleted val="0"/>
    <c:plotArea>
      <c:layout/>
      <c:barChart>
        <c:barDir val="col"/>
        <c:grouping val="clustered"/>
        <c:varyColors val="0"/>
        <c:ser>
          <c:idx val="0"/>
          <c:order val="0"/>
          <c:tx>
            <c:strRef>
              <c:f>'Indicadores - Água e esgoto'!$A$15</c:f>
              <c:strCache>
                <c:ptCount val="1"/>
                <c:pt idx="0">
                  <c:v>Consumo micromedido por economia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esgoto'!$E$15:$I$15</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847536"/>
        <c:axId val="-1552846992"/>
      </c:barChart>
      <c:catAx>
        <c:axId val="-1552847536"/>
        <c:scaling>
          <c:orientation val="minMax"/>
        </c:scaling>
        <c:delete val="0"/>
        <c:axPos val="b"/>
        <c:numFmt formatCode="General" sourceLinked="1"/>
        <c:majorTickMark val="none"/>
        <c:minorTickMark val="none"/>
        <c:tickLblPos val="nextTo"/>
        <c:crossAx val="-1552846992"/>
        <c:crosses val="autoZero"/>
        <c:auto val="1"/>
        <c:lblAlgn val="ctr"/>
        <c:lblOffset val="100"/>
        <c:noMultiLvlLbl val="0"/>
      </c:catAx>
      <c:valAx>
        <c:axId val="-1552846992"/>
        <c:scaling>
          <c:orientation val="minMax"/>
        </c:scaling>
        <c:delete val="0"/>
        <c:axPos val="l"/>
        <c:numFmt formatCode="#,##0.00" sourceLinked="1"/>
        <c:majorTickMark val="none"/>
        <c:minorTickMark val="none"/>
        <c:tickLblPos val="nextTo"/>
        <c:crossAx val="-155284753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Consumo de água faturado por economia ((m³/mês)/economia)</a:t>
            </a:r>
          </a:p>
        </c:rich>
      </c:tx>
      <c:layout/>
      <c:overlay val="0"/>
    </c:title>
    <c:autoTitleDeleted val="0"/>
    <c:plotArea>
      <c:layout/>
      <c:barChart>
        <c:barDir val="col"/>
        <c:grouping val="clustered"/>
        <c:varyColors val="0"/>
        <c:ser>
          <c:idx val="0"/>
          <c:order val="0"/>
          <c:tx>
            <c:strRef>
              <c:f>'Indicadores - Água e esgoto'!$A$16</c:f>
              <c:strCache>
                <c:ptCount val="1"/>
                <c:pt idx="0">
                  <c:v>Consumo de água faturado por economia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esgoto'!$E$16:$I$16</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58512"/>
        <c:axId val="-1552970480"/>
      </c:barChart>
      <c:catAx>
        <c:axId val="-1552958512"/>
        <c:scaling>
          <c:orientation val="minMax"/>
        </c:scaling>
        <c:delete val="0"/>
        <c:axPos val="b"/>
        <c:numFmt formatCode="General" sourceLinked="1"/>
        <c:majorTickMark val="none"/>
        <c:minorTickMark val="none"/>
        <c:tickLblPos val="nextTo"/>
        <c:crossAx val="-1552970480"/>
        <c:crosses val="autoZero"/>
        <c:auto val="1"/>
        <c:lblAlgn val="ctr"/>
        <c:lblOffset val="100"/>
        <c:noMultiLvlLbl val="0"/>
      </c:catAx>
      <c:valAx>
        <c:axId val="-1552970480"/>
        <c:scaling>
          <c:orientation val="minMax"/>
        </c:scaling>
        <c:delete val="0"/>
        <c:axPos val="l"/>
        <c:numFmt formatCode="#,##0.00" sourceLinked="1"/>
        <c:majorTickMark val="none"/>
        <c:minorTickMark val="none"/>
        <c:tickLblPos val="nextTo"/>
        <c:crossAx val="-155295851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Consumo médio per capita de água (L/(hab.dia))</a:t>
            </a:r>
          </a:p>
        </c:rich>
      </c:tx>
      <c:layout/>
      <c:overlay val="0"/>
    </c:title>
    <c:autoTitleDeleted val="0"/>
    <c:plotArea>
      <c:layout/>
      <c:barChart>
        <c:barDir val="col"/>
        <c:grouping val="clustered"/>
        <c:varyColors val="0"/>
        <c:ser>
          <c:idx val="0"/>
          <c:order val="0"/>
          <c:tx>
            <c:strRef>
              <c:f>'Indicadores - Água e esgoto'!$A$17</c:f>
              <c:strCache>
                <c:ptCount val="1"/>
                <c:pt idx="0">
                  <c:v>Consumo médio per capita de água</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esgoto'!$E$17:$I$17</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68304"/>
        <c:axId val="-1552973200"/>
      </c:barChart>
      <c:catAx>
        <c:axId val="-1552968304"/>
        <c:scaling>
          <c:orientation val="minMax"/>
        </c:scaling>
        <c:delete val="0"/>
        <c:axPos val="b"/>
        <c:numFmt formatCode="General" sourceLinked="1"/>
        <c:majorTickMark val="none"/>
        <c:minorTickMark val="none"/>
        <c:tickLblPos val="nextTo"/>
        <c:crossAx val="-1552973200"/>
        <c:crosses val="autoZero"/>
        <c:auto val="1"/>
        <c:lblAlgn val="ctr"/>
        <c:lblOffset val="100"/>
        <c:noMultiLvlLbl val="0"/>
      </c:catAx>
      <c:valAx>
        <c:axId val="-1552973200"/>
        <c:scaling>
          <c:orientation val="minMax"/>
        </c:scaling>
        <c:delete val="0"/>
        <c:axPos val="l"/>
        <c:numFmt formatCode="#,##0.00" sourceLinked="1"/>
        <c:majorTickMark val="none"/>
        <c:minorTickMark val="none"/>
        <c:tickLblPos val="nextTo"/>
        <c:crossAx val="-155296830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Índice de consumo de energia elétrica em sistemas de abastecimento de água (kWh/m³)</a:t>
            </a:r>
          </a:p>
        </c:rich>
      </c:tx>
      <c:layout/>
      <c:overlay val="0"/>
    </c:title>
    <c:autoTitleDeleted val="0"/>
    <c:plotArea>
      <c:layout/>
      <c:barChart>
        <c:barDir val="col"/>
        <c:grouping val="clustered"/>
        <c:varyColors val="0"/>
        <c:ser>
          <c:idx val="0"/>
          <c:order val="0"/>
          <c:tx>
            <c:strRef>
              <c:f>'Indicadores - Água e esgoto'!$A$18</c:f>
              <c:strCache>
                <c:ptCount val="1"/>
                <c:pt idx="0">
                  <c:v>Índice de consumo de energia elétrica em sistemas de abastecimento de água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esgoto'!$E$18:$I$18</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69392"/>
        <c:axId val="-1552974288"/>
      </c:barChart>
      <c:catAx>
        <c:axId val="-1552969392"/>
        <c:scaling>
          <c:orientation val="minMax"/>
        </c:scaling>
        <c:delete val="0"/>
        <c:axPos val="b"/>
        <c:numFmt formatCode="General" sourceLinked="1"/>
        <c:majorTickMark val="none"/>
        <c:minorTickMark val="none"/>
        <c:tickLblPos val="nextTo"/>
        <c:crossAx val="-1552974288"/>
        <c:crosses val="autoZero"/>
        <c:auto val="1"/>
        <c:lblAlgn val="ctr"/>
        <c:lblOffset val="100"/>
        <c:noMultiLvlLbl val="0"/>
      </c:catAx>
      <c:valAx>
        <c:axId val="-1552974288"/>
        <c:scaling>
          <c:orientation val="minMax"/>
        </c:scaling>
        <c:delete val="0"/>
        <c:axPos val="l"/>
        <c:numFmt formatCode="#,##0.00" sourceLinked="1"/>
        <c:majorTickMark val="none"/>
        <c:minorTickMark val="none"/>
        <c:tickLblPos val="nextTo"/>
        <c:crossAx val="-155296939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Custo da coleta convencional (R$)</a:t>
            </a:r>
          </a:p>
        </c:rich>
      </c:tx>
      <c:layout/>
      <c:overlay val="0"/>
    </c:title>
    <c:autoTitleDeleted val="0"/>
    <c:plotArea>
      <c:layout/>
      <c:barChart>
        <c:barDir val="col"/>
        <c:grouping val="clustered"/>
        <c:varyColors val="0"/>
        <c:ser>
          <c:idx val="0"/>
          <c:order val="0"/>
          <c:tx>
            <c:strRef>
              <c:f>'Dados dos gráficos - Resíduo'!$A$6</c:f>
              <c:strCache>
                <c:ptCount val="1"/>
                <c:pt idx="0">
                  <c:v>Custo da coleta convencional</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Resíduo'!$B$6:$G$6</c:f>
              <c:numCache>
                <c:formatCode>#,##0.00</c:formatCode>
                <c:ptCount val="6"/>
                <c:pt idx="0">
                  <c:v>0</c:v>
                </c:pt>
                <c:pt idx="1">
                  <c:v>183160.9</c:v>
                </c:pt>
                <c:pt idx="2">
                  <c:v>0</c:v>
                </c:pt>
                <c:pt idx="3">
                  <c:v>0</c:v>
                </c:pt>
                <c:pt idx="4">
                  <c:v>0</c:v>
                </c:pt>
                <c:pt idx="5">
                  <c:v>0</c:v>
                </c:pt>
              </c:numCache>
            </c:numRef>
          </c:val>
        </c:ser>
        <c:dLbls>
          <c:showLegendKey val="0"/>
          <c:showVal val="0"/>
          <c:showCatName val="0"/>
          <c:showSerName val="0"/>
          <c:showPercent val="0"/>
          <c:showBubbleSize val="0"/>
        </c:dLbls>
        <c:gapWidth val="150"/>
        <c:axId val="-1552920432"/>
        <c:axId val="-1552919888"/>
      </c:barChart>
      <c:catAx>
        <c:axId val="-1552920432"/>
        <c:scaling>
          <c:orientation val="minMax"/>
        </c:scaling>
        <c:delete val="0"/>
        <c:axPos val="b"/>
        <c:numFmt formatCode="General" sourceLinked="1"/>
        <c:majorTickMark val="out"/>
        <c:minorTickMark val="none"/>
        <c:tickLblPos val="nextTo"/>
        <c:crossAx val="-1552919888"/>
        <c:crosses val="autoZero"/>
        <c:auto val="1"/>
        <c:lblAlgn val="ctr"/>
        <c:lblOffset val="100"/>
        <c:noMultiLvlLbl val="0"/>
      </c:catAx>
      <c:valAx>
        <c:axId val="-1552919888"/>
        <c:scaling>
          <c:orientation val="minMax"/>
          <c:min val="250000"/>
        </c:scaling>
        <c:delete val="0"/>
        <c:axPos val="l"/>
        <c:numFmt formatCode="#,##0.00" sourceLinked="1"/>
        <c:majorTickMark val="out"/>
        <c:minorTickMark val="none"/>
        <c:tickLblPos val="nextTo"/>
        <c:crossAx val="-1552920432"/>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Extensão da rede de água por ligação (m/lig)</a:t>
            </a:r>
          </a:p>
        </c:rich>
      </c:tx>
      <c:layout/>
      <c:overlay val="0"/>
    </c:title>
    <c:autoTitleDeleted val="0"/>
    <c:plotArea>
      <c:layout/>
      <c:barChart>
        <c:barDir val="col"/>
        <c:grouping val="clustered"/>
        <c:varyColors val="0"/>
        <c:ser>
          <c:idx val="0"/>
          <c:order val="0"/>
          <c:tx>
            <c:strRef>
              <c:f>'Indicadores - Água e esgoto'!$A$19</c:f>
              <c:strCache>
                <c:ptCount val="1"/>
                <c:pt idx="0">
                  <c:v>Extensão da rede de água por ligação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esgoto'!$E$19:$I$19</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68848"/>
        <c:axId val="-1552960144"/>
      </c:barChart>
      <c:catAx>
        <c:axId val="-1552968848"/>
        <c:scaling>
          <c:orientation val="minMax"/>
        </c:scaling>
        <c:delete val="0"/>
        <c:axPos val="b"/>
        <c:numFmt formatCode="General" sourceLinked="1"/>
        <c:majorTickMark val="none"/>
        <c:minorTickMark val="none"/>
        <c:tickLblPos val="nextTo"/>
        <c:crossAx val="-1552960144"/>
        <c:crosses val="autoZero"/>
        <c:auto val="1"/>
        <c:lblAlgn val="ctr"/>
        <c:lblOffset val="100"/>
        <c:noMultiLvlLbl val="0"/>
      </c:catAx>
      <c:valAx>
        <c:axId val="-1552960144"/>
        <c:scaling>
          <c:orientation val="minMax"/>
        </c:scaling>
        <c:delete val="0"/>
        <c:axPos val="l"/>
        <c:numFmt formatCode="#,##0.00" sourceLinked="1"/>
        <c:majorTickMark val="none"/>
        <c:minorTickMark val="none"/>
        <c:tickLblPos val="nextTo"/>
        <c:crossAx val="-1552968848"/>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Índice de faturamento de água (%)</a:t>
            </a:r>
          </a:p>
        </c:rich>
      </c:tx>
      <c:layout/>
      <c:overlay val="0"/>
    </c:title>
    <c:autoTitleDeleted val="0"/>
    <c:plotArea>
      <c:layout/>
      <c:barChart>
        <c:barDir val="col"/>
        <c:grouping val="clustered"/>
        <c:varyColors val="0"/>
        <c:ser>
          <c:idx val="0"/>
          <c:order val="0"/>
          <c:tx>
            <c:strRef>
              <c:f>'Indicadores - Água e esgoto'!$A$20</c:f>
              <c:strCache>
                <c:ptCount val="1"/>
                <c:pt idx="0">
                  <c:v>Índice de faturamento de água</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esgoto'!$E$20:$I$20</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59056"/>
        <c:axId val="-1552967216"/>
      </c:barChart>
      <c:catAx>
        <c:axId val="-1552959056"/>
        <c:scaling>
          <c:orientation val="minMax"/>
        </c:scaling>
        <c:delete val="0"/>
        <c:axPos val="b"/>
        <c:numFmt formatCode="General" sourceLinked="1"/>
        <c:majorTickMark val="none"/>
        <c:minorTickMark val="none"/>
        <c:tickLblPos val="nextTo"/>
        <c:crossAx val="-1552967216"/>
        <c:crosses val="autoZero"/>
        <c:auto val="1"/>
        <c:lblAlgn val="ctr"/>
        <c:lblOffset val="100"/>
        <c:noMultiLvlLbl val="0"/>
      </c:catAx>
      <c:valAx>
        <c:axId val="-1552967216"/>
        <c:scaling>
          <c:orientation val="minMax"/>
        </c:scaling>
        <c:delete val="0"/>
        <c:axPos val="l"/>
        <c:numFmt formatCode="0.0%" sourceLinked="1"/>
        <c:majorTickMark val="none"/>
        <c:minorTickMark val="none"/>
        <c:tickLblPos val="nextTo"/>
        <c:crossAx val="-155295905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pt-BR" sz="1400"/>
              <a:t>Índice de perdas faturamento (%)</a:t>
            </a:r>
          </a:p>
        </c:rich>
      </c:tx>
      <c:layout/>
      <c:overlay val="0"/>
    </c:title>
    <c:autoTitleDeleted val="0"/>
    <c:plotArea>
      <c:layout/>
      <c:barChart>
        <c:barDir val="col"/>
        <c:grouping val="clustered"/>
        <c:varyColors val="0"/>
        <c:ser>
          <c:idx val="0"/>
          <c:order val="0"/>
          <c:tx>
            <c:strRef>
              <c:f>'Indicadores - Água e esgoto'!$A$21</c:f>
              <c:strCache>
                <c:ptCount val="1"/>
                <c:pt idx="0">
                  <c:v>Índice de perdas faturamento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esgoto'!$E$21:$I$21</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57424"/>
        <c:axId val="-1552973744"/>
      </c:barChart>
      <c:catAx>
        <c:axId val="-1552957424"/>
        <c:scaling>
          <c:orientation val="minMax"/>
        </c:scaling>
        <c:delete val="0"/>
        <c:axPos val="b"/>
        <c:numFmt formatCode="General" sourceLinked="1"/>
        <c:majorTickMark val="none"/>
        <c:minorTickMark val="none"/>
        <c:tickLblPos val="nextTo"/>
        <c:crossAx val="-1552973744"/>
        <c:crosses val="autoZero"/>
        <c:auto val="1"/>
        <c:lblAlgn val="ctr"/>
        <c:lblOffset val="100"/>
        <c:noMultiLvlLbl val="0"/>
      </c:catAx>
      <c:valAx>
        <c:axId val="-1552973744"/>
        <c:scaling>
          <c:orientation val="minMax"/>
        </c:scaling>
        <c:delete val="0"/>
        <c:axPos val="l"/>
        <c:numFmt formatCode="0.0%" sourceLinked="1"/>
        <c:majorTickMark val="none"/>
        <c:minorTickMark val="none"/>
        <c:tickLblPos val="nextTo"/>
        <c:spPr>
          <a:ln w="9525">
            <a:noFill/>
          </a:ln>
        </c:spPr>
        <c:crossAx val="-155295742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pt-BR" sz="1400"/>
              <a:t>Índice de perdas na distribuição (%)</a:t>
            </a:r>
          </a:p>
        </c:rich>
      </c:tx>
      <c:layout/>
      <c:overlay val="0"/>
    </c:title>
    <c:autoTitleDeleted val="0"/>
    <c:plotArea>
      <c:layout/>
      <c:barChart>
        <c:barDir val="col"/>
        <c:grouping val="clustered"/>
        <c:varyColors val="0"/>
        <c:ser>
          <c:idx val="0"/>
          <c:order val="0"/>
          <c:tx>
            <c:strRef>
              <c:f>'Indicadores - Água e esgoto'!$A$22</c:f>
              <c:strCache>
                <c:ptCount val="1"/>
                <c:pt idx="0">
                  <c:v>Índice de perdas na distribuição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esgoto'!$E$22:$I$22</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63408"/>
        <c:axId val="-1552971024"/>
      </c:barChart>
      <c:catAx>
        <c:axId val="-1552963408"/>
        <c:scaling>
          <c:orientation val="minMax"/>
        </c:scaling>
        <c:delete val="0"/>
        <c:axPos val="b"/>
        <c:numFmt formatCode="General" sourceLinked="1"/>
        <c:majorTickMark val="none"/>
        <c:minorTickMark val="none"/>
        <c:tickLblPos val="nextTo"/>
        <c:crossAx val="-1552971024"/>
        <c:crosses val="autoZero"/>
        <c:auto val="1"/>
        <c:lblAlgn val="ctr"/>
        <c:lblOffset val="100"/>
        <c:noMultiLvlLbl val="0"/>
      </c:catAx>
      <c:valAx>
        <c:axId val="-1552971024"/>
        <c:scaling>
          <c:orientation val="minMax"/>
        </c:scaling>
        <c:delete val="0"/>
        <c:axPos val="l"/>
        <c:numFmt formatCode="0.0%" sourceLinked="1"/>
        <c:majorTickMark val="none"/>
        <c:minorTickMark val="none"/>
        <c:tickLblPos val="nextTo"/>
        <c:crossAx val="-1552963408"/>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pt-BR" sz="1400"/>
              <a:t>Índice bruto de perdas lineares (m³/dia/Km)</a:t>
            </a:r>
          </a:p>
        </c:rich>
      </c:tx>
      <c:layout/>
      <c:overlay val="0"/>
    </c:title>
    <c:autoTitleDeleted val="0"/>
    <c:plotArea>
      <c:layout/>
      <c:barChart>
        <c:barDir val="col"/>
        <c:grouping val="clustered"/>
        <c:varyColors val="0"/>
        <c:ser>
          <c:idx val="0"/>
          <c:order val="0"/>
          <c:tx>
            <c:strRef>
              <c:f>'Indicadores - Água e esgoto'!$A$23</c:f>
              <c:strCache>
                <c:ptCount val="1"/>
                <c:pt idx="0">
                  <c:v>Índice bruto de perdas lineares</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esgoto'!$E$23:$I$23</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56880"/>
        <c:axId val="-1552956336"/>
      </c:barChart>
      <c:catAx>
        <c:axId val="-1552956880"/>
        <c:scaling>
          <c:orientation val="minMax"/>
        </c:scaling>
        <c:delete val="0"/>
        <c:axPos val="b"/>
        <c:numFmt formatCode="General" sourceLinked="1"/>
        <c:majorTickMark val="none"/>
        <c:minorTickMark val="none"/>
        <c:tickLblPos val="nextTo"/>
        <c:crossAx val="-1552956336"/>
        <c:crosses val="autoZero"/>
        <c:auto val="1"/>
        <c:lblAlgn val="ctr"/>
        <c:lblOffset val="100"/>
        <c:noMultiLvlLbl val="0"/>
      </c:catAx>
      <c:valAx>
        <c:axId val="-1552956336"/>
        <c:scaling>
          <c:orientation val="minMax"/>
        </c:scaling>
        <c:delete val="0"/>
        <c:axPos val="l"/>
        <c:numFmt formatCode="#,##0.00" sourceLinked="1"/>
        <c:majorTickMark val="none"/>
        <c:minorTickMark val="none"/>
        <c:tickLblPos val="nextTo"/>
        <c:crossAx val="-155295688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Despesa total com os serviços por m³ faturado (R$/m³)</a:t>
            </a:r>
          </a:p>
        </c:rich>
      </c:tx>
      <c:layout/>
      <c:overlay val="0"/>
    </c:title>
    <c:autoTitleDeleted val="0"/>
    <c:plotArea>
      <c:layout/>
      <c:barChart>
        <c:barDir val="col"/>
        <c:grouping val="clustered"/>
        <c:varyColors val="0"/>
        <c:ser>
          <c:idx val="0"/>
          <c:order val="0"/>
          <c:tx>
            <c:strRef>
              <c:f>'Indicadores - Água e esgoto'!$A$24</c:f>
              <c:strCache>
                <c:ptCount val="1"/>
                <c:pt idx="0">
                  <c:v>Despesa total com os serviços por m³ faturado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esgoto'!$E$24:$I$24</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72112"/>
        <c:axId val="-1552955248"/>
      </c:barChart>
      <c:catAx>
        <c:axId val="-1552972112"/>
        <c:scaling>
          <c:orientation val="minMax"/>
        </c:scaling>
        <c:delete val="0"/>
        <c:axPos val="b"/>
        <c:numFmt formatCode="General" sourceLinked="1"/>
        <c:majorTickMark val="none"/>
        <c:minorTickMark val="none"/>
        <c:tickLblPos val="nextTo"/>
        <c:crossAx val="-1552955248"/>
        <c:crosses val="autoZero"/>
        <c:auto val="1"/>
        <c:lblAlgn val="ctr"/>
        <c:lblOffset val="100"/>
        <c:noMultiLvlLbl val="0"/>
      </c:catAx>
      <c:valAx>
        <c:axId val="-1552955248"/>
        <c:scaling>
          <c:orientation val="minMax"/>
        </c:scaling>
        <c:delete val="0"/>
        <c:axPos val="l"/>
        <c:numFmt formatCode="#,##0.00" sourceLinked="1"/>
        <c:majorTickMark val="none"/>
        <c:minorTickMark val="none"/>
        <c:tickLblPos val="nextTo"/>
        <c:crossAx val="-155297211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Despesa de exploração por m³ faturado (R$/m³)</a:t>
            </a:r>
          </a:p>
        </c:rich>
      </c:tx>
      <c:layout/>
      <c:overlay val="0"/>
    </c:title>
    <c:autoTitleDeleted val="0"/>
    <c:plotArea>
      <c:layout/>
      <c:barChart>
        <c:barDir val="col"/>
        <c:grouping val="clustered"/>
        <c:varyColors val="0"/>
        <c:ser>
          <c:idx val="0"/>
          <c:order val="0"/>
          <c:tx>
            <c:strRef>
              <c:f>'Indicadores - Água e esgoto'!$A$25</c:f>
              <c:strCache>
                <c:ptCount val="1"/>
                <c:pt idx="0">
                  <c:v>Despesa de exploração por m³ faturado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esgoto'!$E$25:$I$25</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40560"/>
        <c:axId val="-1552954704"/>
      </c:barChart>
      <c:catAx>
        <c:axId val="-1552940560"/>
        <c:scaling>
          <c:orientation val="minMax"/>
        </c:scaling>
        <c:delete val="0"/>
        <c:axPos val="b"/>
        <c:numFmt formatCode="General" sourceLinked="1"/>
        <c:majorTickMark val="none"/>
        <c:minorTickMark val="none"/>
        <c:tickLblPos val="nextTo"/>
        <c:crossAx val="-1552954704"/>
        <c:crosses val="autoZero"/>
        <c:auto val="1"/>
        <c:lblAlgn val="ctr"/>
        <c:lblOffset val="100"/>
        <c:noMultiLvlLbl val="0"/>
      </c:catAx>
      <c:valAx>
        <c:axId val="-1552954704"/>
        <c:scaling>
          <c:orientation val="minMax"/>
        </c:scaling>
        <c:delete val="0"/>
        <c:axPos val="l"/>
        <c:numFmt formatCode="#,##0.00" sourceLinked="1"/>
        <c:majorTickMark val="none"/>
        <c:minorTickMark val="none"/>
        <c:tickLblPos val="nextTo"/>
        <c:crossAx val="-155294056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Despesa de exploração por economia (R$/ano/economia) </a:t>
            </a:r>
          </a:p>
        </c:rich>
      </c:tx>
      <c:layout/>
      <c:overlay val="0"/>
    </c:title>
    <c:autoTitleDeleted val="0"/>
    <c:plotArea>
      <c:layout/>
      <c:barChart>
        <c:barDir val="col"/>
        <c:grouping val="clustered"/>
        <c:varyColors val="0"/>
        <c:ser>
          <c:idx val="0"/>
          <c:order val="0"/>
          <c:tx>
            <c:strRef>
              <c:f>'Indicadores - Água e esgoto'!$A$26</c:f>
              <c:strCache>
                <c:ptCount val="1"/>
                <c:pt idx="0">
                  <c:v>Despesa de exploração por economia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esgoto'!$E$26:$I$26</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43824"/>
        <c:axId val="-1552953616"/>
      </c:barChart>
      <c:catAx>
        <c:axId val="-1552943824"/>
        <c:scaling>
          <c:orientation val="minMax"/>
        </c:scaling>
        <c:delete val="0"/>
        <c:axPos val="b"/>
        <c:numFmt formatCode="General" sourceLinked="1"/>
        <c:majorTickMark val="none"/>
        <c:minorTickMark val="none"/>
        <c:tickLblPos val="nextTo"/>
        <c:crossAx val="-1552953616"/>
        <c:crosses val="autoZero"/>
        <c:auto val="1"/>
        <c:lblAlgn val="ctr"/>
        <c:lblOffset val="100"/>
        <c:noMultiLvlLbl val="0"/>
      </c:catAx>
      <c:valAx>
        <c:axId val="-1552953616"/>
        <c:scaling>
          <c:orientation val="minMax"/>
        </c:scaling>
        <c:delete val="0"/>
        <c:axPos val="l"/>
        <c:numFmt formatCode="#,##0.0" sourceLinked="1"/>
        <c:majorTickMark val="none"/>
        <c:minorTickMark val="none"/>
        <c:tickLblPos val="nextTo"/>
        <c:crossAx val="-155294382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Tarifa média praticada (R$/m³)</a:t>
            </a:r>
          </a:p>
        </c:rich>
      </c:tx>
      <c:layout/>
      <c:overlay val="0"/>
    </c:title>
    <c:autoTitleDeleted val="0"/>
    <c:plotArea>
      <c:layout/>
      <c:barChart>
        <c:barDir val="col"/>
        <c:grouping val="clustered"/>
        <c:varyColors val="0"/>
        <c:ser>
          <c:idx val="0"/>
          <c:order val="0"/>
          <c:tx>
            <c:strRef>
              <c:f>'Indicadores - Água e esgoto'!$A$27</c:f>
              <c:strCache>
                <c:ptCount val="1"/>
                <c:pt idx="0">
                  <c:v>Tarifa média praticada</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esgoto'!$E$27:$I$27</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45456"/>
        <c:axId val="-1552950352"/>
      </c:barChart>
      <c:catAx>
        <c:axId val="-1552945456"/>
        <c:scaling>
          <c:orientation val="minMax"/>
        </c:scaling>
        <c:delete val="0"/>
        <c:axPos val="b"/>
        <c:numFmt formatCode="General" sourceLinked="1"/>
        <c:majorTickMark val="none"/>
        <c:minorTickMark val="none"/>
        <c:tickLblPos val="nextTo"/>
        <c:crossAx val="-1552950352"/>
        <c:crosses val="autoZero"/>
        <c:auto val="1"/>
        <c:lblAlgn val="ctr"/>
        <c:lblOffset val="100"/>
        <c:noMultiLvlLbl val="0"/>
      </c:catAx>
      <c:valAx>
        <c:axId val="-1552950352"/>
        <c:scaling>
          <c:orientation val="minMax"/>
        </c:scaling>
        <c:delete val="0"/>
        <c:axPos val="l"/>
        <c:numFmt formatCode="#,##0.00" sourceLinked="1"/>
        <c:majorTickMark val="none"/>
        <c:minorTickMark val="none"/>
        <c:tickLblPos val="nextTo"/>
        <c:crossAx val="-155294545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Tarifa média de água (R$/m³) </a:t>
            </a:r>
          </a:p>
        </c:rich>
      </c:tx>
      <c:layout/>
      <c:overlay val="0"/>
    </c:title>
    <c:autoTitleDeleted val="0"/>
    <c:plotArea>
      <c:layout/>
      <c:barChart>
        <c:barDir val="col"/>
        <c:grouping val="clustered"/>
        <c:varyColors val="0"/>
        <c:ser>
          <c:idx val="0"/>
          <c:order val="0"/>
          <c:tx>
            <c:strRef>
              <c:f>'Indicadores - Água e esgoto'!$A$28</c:f>
              <c:strCache>
                <c:ptCount val="1"/>
                <c:pt idx="0">
                  <c:v>Tarifa média de água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esgoto'!$E$28:$I$28</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51984"/>
        <c:axId val="-1552949808"/>
      </c:barChart>
      <c:catAx>
        <c:axId val="-1552951984"/>
        <c:scaling>
          <c:orientation val="minMax"/>
        </c:scaling>
        <c:delete val="0"/>
        <c:axPos val="b"/>
        <c:numFmt formatCode="General" sourceLinked="1"/>
        <c:majorTickMark val="none"/>
        <c:minorTickMark val="none"/>
        <c:tickLblPos val="nextTo"/>
        <c:crossAx val="-1552949808"/>
        <c:crosses val="autoZero"/>
        <c:auto val="1"/>
        <c:lblAlgn val="ctr"/>
        <c:lblOffset val="100"/>
        <c:noMultiLvlLbl val="0"/>
      </c:catAx>
      <c:valAx>
        <c:axId val="-1552949808"/>
        <c:scaling>
          <c:orientation val="minMax"/>
        </c:scaling>
        <c:delete val="0"/>
        <c:axPos val="l"/>
        <c:numFmt formatCode="0.00" sourceLinked="1"/>
        <c:majorTickMark val="none"/>
        <c:minorTickMark val="none"/>
        <c:tickLblPos val="nextTo"/>
        <c:crossAx val="-155295198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Custo unitário da coleta (R$/tonelada)</a:t>
            </a:r>
          </a:p>
        </c:rich>
      </c:tx>
      <c:layout/>
      <c:overlay val="0"/>
    </c:title>
    <c:autoTitleDeleted val="0"/>
    <c:plotArea>
      <c:layout/>
      <c:barChart>
        <c:barDir val="col"/>
        <c:grouping val="clustered"/>
        <c:varyColors val="0"/>
        <c:ser>
          <c:idx val="0"/>
          <c:order val="0"/>
          <c:tx>
            <c:strRef>
              <c:f>'Dados dos gráficos - Resíduo'!$A$7</c:f>
              <c:strCache>
                <c:ptCount val="1"/>
                <c:pt idx="0">
                  <c:v>Custo unitário da coleta</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Resíduo'!$B$7:$G$7</c:f>
              <c:numCache>
                <c:formatCode>#,##0.00</c:formatCode>
                <c:ptCount val="6"/>
                <c:pt idx="0">
                  <c:v>0</c:v>
                </c:pt>
                <c:pt idx="1">
                  <c:v>130.00092269255882</c:v>
                </c:pt>
                <c:pt idx="2">
                  <c:v>0</c:v>
                </c:pt>
                <c:pt idx="3">
                  <c:v>0</c:v>
                </c:pt>
                <c:pt idx="4">
                  <c:v>0</c:v>
                </c:pt>
                <c:pt idx="5">
                  <c:v>0</c:v>
                </c:pt>
              </c:numCache>
            </c:numRef>
          </c:val>
        </c:ser>
        <c:dLbls>
          <c:showLegendKey val="0"/>
          <c:showVal val="0"/>
          <c:showCatName val="0"/>
          <c:showSerName val="0"/>
          <c:showPercent val="0"/>
          <c:showBubbleSize val="0"/>
        </c:dLbls>
        <c:gapWidth val="150"/>
        <c:axId val="-1552935664"/>
        <c:axId val="-1552934032"/>
      </c:barChart>
      <c:catAx>
        <c:axId val="-1552935664"/>
        <c:scaling>
          <c:orientation val="minMax"/>
        </c:scaling>
        <c:delete val="0"/>
        <c:axPos val="b"/>
        <c:numFmt formatCode="General" sourceLinked="1"/>
        <c:majorTickMark val="out"/>
        <c:minorTickMark val="none"/>
        <c:tickLblPos val="nextTo"/>
        <c:crossAx val="-1552934032"/>
        <c:crosses val="autoZero"/>
        <c:auto val="1"/>
        <c:lblAlgn val="ctr"/>
        <c:lblOffset val="100"/>
        <c:noMultiLvlLbl val="0"/>
      </c:catAx>
      <c:valAx>
        <c:axId val="-1552934032"/>
        <c:scaling>
          <c:orientation val="minMax"/>
          <c:min val="50"/>
        </c:scaling>
        <c:delete val="0"/>
        <c:axPos val="l"/>
        <c:numFmt formatCode="#,##0.00" sourceLinked="1"/>
        <c:majorTickMark val="out"/>
        <c:minorTickMark val="none"/>
        <c:tickLblPos val="nextTo"/>
        <c:crossAx val="-1552935664"/>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Indicador de desempenho financeiro (%) </a:t>
            </a:r>
          </a:p>
        </c:rich>
      </c:tx>
      <c:layout>
        <c:manualLayout>
          <c:xMode val="edge"/>
          <c:yMode val="edge"/>
          <c:x val="0.20441666666666669"/>
          <c:y val="2.7777777777777776E-2"/>
        </c:manualLayout>
      </c:layout>
      <c:overlay val="0"/>
    </c:title>
    <c:autoTitleDeleted val="0"/>
    <c:plotArea>
      <c:layout/>
      <c:barChart>
        <c:barDir val="col"/>
        <c:grouping val="clustered"/>
        <c:varyColors val="0"/>
        <c:ser>
          <c:idx val="0"/>
          <c:order val="0"/>
          <c:tx>
            <c:strRef>
              <c:f>'Indicadores - Água e esgoto'!$A$29</c:f>
              <c:strCache>
                <c:ptCount val="1"/>
                <c:pt idx="0">
                  <c:v>Indicador de desempenho financeiro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esgoto'!$E$29:$I$29</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46000"/>
        <c:axId val="-1552951440"/>
      </c:barChart>
      <c:catAx>
        <c:axId val="-1552946000"/>
        <c:scaling>
          <c:orientation val="minMax"/>
        </c:scaling>
        <c:delete val="0"/>
        <c:axPos val="b"/>
        <c:numFmt formatCode="General" sourceLinked="1"/>
        <c:majorTickMark val="none"/>
        <c:minorTickMark val="none"/>
        <c:tickLblPos val="nextTo"/>
        <c:crossAx val="-1552951440"/>
        <c:crosses val="autoZero"/>
        <c:auto val="1"/>
        <c:lblAlgn val="ctr"/>
        <c:lblOffset val="100"/>
        <c:noMultiLvlLbl val="0"/>
      </c:catAx>
      <c:valAx>
        <c:axId val="-1552951440"/>
        <c:scaling>
          <c:orientation val="minMax"/>
        </c:scaling>
        <c:delete val="0"/>
        <c:axPos val="l"/>
        <c:numFmt formatCode="0.0%" sourceLinked="1"/>
        <c:majorTickMark val="none"/>
        <c:minorTickMark val="none"/>
        <c:tickLblPos val="nextTo"/>
        <c:crossAx val="-155294600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evasão de receitas (%) </a:t>
            </a:r>
          </a:p>
        </c:rich>
      </c:tx>
      <c:layout/>
      <c:overlay val="0"/>
    </c:title>
    <c:autoTitleDeleted val="0"/>
    <c:plotArea>
      <c:layout/>
      <c:barChart>
        <c:barDir val="col"/>
        <c:grouping val="clustered"/>
        <c:varyColors val="0"/>
        <c:ser>
          <c:idx val="0"/>
          <c:order val="0"/>
          <c:tx>
            <c:strRef>
              <c:f>'Indicadores - Água e esgoto'!$A$30</c:f>
              <c:strCache>
                <c:ptCount val="1"/>
                <c:pt idx="0">
                  <c:v>Índice de evasão de receitas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esgoto'!$E$30:$I$30</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48176"/>
        <c:axId val="-1552944368"/>
      </c:barChart>
      <c:catAx>
        <c:axId val="-1552948176"/>
        <c:scaling>
          <c:orientation val="minMax"/>
        </c:scaling>
        <c:delete val="0"/>
        <c:axPos val="b"/>
        <c:numFmt formatCode="General" sourceLinked="1"/>
        <c:majorTickMark val="none"/>
        <c:minorTickMark val="none"/>
        <c:tickLblPos val="nextTo"/>
        <c:crossAx val="-1552944368"/>
        <c:crosses val="autoZero"/>
        <c:auto val="1"/>
        <c:lblAlgn val="ctr"/>
        <c:lblOffset val="100"/>
        <c:noMultiLvlLbl val="0"/>
      </c:catAx>
      <c:valAx>
        <c:axId val="-1552944368"/>
        <c:scaling>
          <c:orientation val="minMax"/>
        </c:scaling>
        <c:delete val="0"/>
        <c:axPos val="l"/>
        <c:numFmt formatCode="0.0%" sourceLinked="1"/>
        <c:majorTickMark val="none"/>
        <c:minorTickMark val="none"/>
        <c:tickLblPos val="nextTo"/>
        <c:crossAx val="-155294817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Incidência da despesas de pessoal e de serviço de terceiros nas despesas totais com os serviços (%)</a:t>
            </a:r>
          </a:p>
        </c:rich>
      </c:tx>
      <c:layout>
        <c:manualLayout>
          <c:xMode val="edge"/>
          <c:yMode val="edge"/>
          <c:x val="0.17148600174978126"/>
          <c:y val="2.7777777777777776E-2"/>
        </c:manualLayout>
      </c:layout>
      <c:overlay val="0"/>
    </c:title>
    <c:autoTitleDeleted val="0"/>
    <c:plotArea>
      <c:layout/>
      <c:barChart>
        <c:barDir val="col"/>
        <c:grouping val="clustered"/>
        <c:varyColors val="0"/>
        <c:ser>
          <c:idx val="0"/>
          <c:order val="0"/>
          <c:tx>
            <c:strRef>
              <c:f>'Indicadores - Água e esgoto'!$A$31</c:f>
              <c:strCache>
                <c:ptCount val="1"/>
                <c:pt idx="0">
                  <c:v>Incidência da despesas de pessoal e de serviço de terceiros nas despesas totais com os serviços</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esgoto'!$E$31:$I$31</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552941648"/>
        <c:axId val="-1552941104"/>
      </c:barChart>
      <c:catAx>
        <c:axId val="-1552941648"/>
        <c:scaling>
          <c:orientation val="minMax"/>
        </c:scaling>
        <c:delete val="0"/>
        <c:axPos val="b"/>
        <c:numFmt formatCode="General" sourceLinked="1"/>
        <c:majorTickMark val="none"/>
        <c:minorTickMark val="none"/>
        <c:tickLblPos val="nextTo"/>
        <c:crossAx val="-1552941104"/>
        <c:crosses val="autoZero"/>
        <c:auto val="1"/>
        <c:lblAlgn val="ctr"/>
        <c:lblOffset val="100"/>
        <c:noMultiLvlLbl val="0"/>
      </c:catAx>
      <c:valAx>
        <c:axId val="-1552941104"/>
        <c:scaling>
          <c:orientation val="minMax"/>
        </c:scaling>
        <c:delete val="0"/>
        <c:axPos val="l"/>
        <c:numFmt formatCode="0.00%" sourceLinked="1"/>
        <c:majorTickMark val="none"/>
        <c:minorTickMark val="none"/>
        <c:tickLblPos val="nextTo"/>
        <c:crossAx val="-1552941648"/>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Despesa média anual por empregado (R$/empregados) </a:t>
            </a:r>
          </a:p>
        </c:rich>
      </c:tx>
      <c:layout/>
      <c:overlay val="0"/>
    </c:title>
    <c:autoTitleDeleted val="0"/>
    <c:plotArea>
      <c:layout/>
      <c:barChart>
        <c:barDir val="col"/>
        <c:grouping val="clustered"/>
        <c:varyColors val="0"/>
        <c:ser>
          <c:idx val="0"/>
          <c:order val="0"/>
          <c:tx>
            <c:strRef>
              <c:f>'Indicadores - Água e esgoto'!$A$32</c:f>
              <c:strCache>
                <c:ptCount val="1"/>
                <c:pt idx="0">
                  <c:v>Despesa média anual por empregado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esgoto'!$E$32:$I$32</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66960"/>
        <c:axId val="-1659964240"/>
      </c:barChart>
      <c:catAx>
        <c:axId val="-1659966960"/>
        <c:scaling>
          <c:orientation val="minMax"/>
        </c:scaling>
        <c:delete val="0"/>
        <c:axPos val="b"/>
        <c:numFmt formatCode="General" sourceLinked="1"/>
        <c:majorTickMark val="none"/>
        <c:minorTickMark val="none"/>
        <c:tickLblPos val="nextTo"/>
        <c:crossAx val="-1659964240"/>
        <c:crosses val="autoZero"/>
        <c:auto val="1"/>
        <c:lblAlgn val="ctr"/>
        <c:lblOffset val="100"/>
        <c:noMultiLvlLbl val="0"/>
      </c:catAx>
      <c:valAx>
        <c:axId val="-1659964240"/>
        <c:scaling>
          <c:orientation val="minMax"/>
        </c:scaling>
        <c:delete val="0"/>
        <c:axPos val="l"/>
        <c:numFmt formatCode="#,##0.00" sourceLinked="1"/>
        <c:majorTickMark val="none"/>
        <c:minorTickMark val="none"/>
        <c:tickLblPos val="nextTo"/>
        <c:crossAx val="-165996696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Margem da despesa de exploração (%) </a:t>
            </a:r>
          </a:p>
        </c:rich>
      </c:tx>
      <c:layout/>
      <c:overlay val="0"/>
    </c:title>
    <c:autoTitleDeleted val="0"/>
    <c:plotArea>
      <c:layout/>
      <c:barChart>
        <c:barDir val="col"/>
        <c:grouping val="clustered"/>
        <c:varyColors val="0"/>
        <c:ser>
          <c:idx val="0"/>
          <c:order val="0"/>
          <c:tx>
            <c:strRef>
              <c:f>'Indicadores - Água e esgoto'!$A$33</c:f>
              <c:strCache>
                <c:ptCount val="1"/>
                <c:pt idx="0">
                  <c:v>Margem da despesa de exploração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esgoto'!$E$33:$I$33</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58256"/>
        <c:axId val="-1659959888"/>
      </c:barChart>
      <c:catAx>
        <c:axId val="-1659958256"/>
        <c:scaling>
          <c:orientation val="minMax"/>
        </c:scaling>
        <c:delete val="0"/>
        <c:axPos val="b"/>
        <c:numFmt formatCode="General" sourceLinked="1"/>
        <c:majorTickMark val="none"/>
        <c:minorTickMark val="none"/>
        <c:tickLblPos val="nextTo"/>
        <c:crossAx val="-1659959888"/>
        <c:crosses val="autoZero"/>
        <c:auto val="1"/>
        <c:lblAlgn val="ctr"/>
        <c:lblOffset val="100"/>
        <c:noMultiLvlLbl val="0"/>
      </c:catAx>
      <c:valAx>
        <c:axId val="-1659959888"/>
        <c:scaling>
          <c:orientation val="minMax"/>
        </c:scaling>
        <c:delete val="0"/>
        <c:axPos val="l"/>
        <c:numFmt formatCode="0.0%" sourceLinked="1"/>
        <c:majorTickMark val="none"/>
        <c:minorTickMark val="none"/>
        <c:tickLblPos val="nextTo"/>
        <c:crossAx val="-165995825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Margem da despesa com pessoal próprio (%) </a:t>
            </a:r>
          </a:p>
        </c:rich>
      </c:tx>
      <c:layout>
        <c:manualLayout>
          <c:xMode val="edge"/>
          <c:yMode val="edge"/>
          <c:x val="0.19974999999999998"/>
          <c:y val="3.2407407407407406E-2"/>
        </c:manualLayout>
      </c:layout>
      <c:overlay val="0"/>
    </c:title>
    <c:autoTitleDeleted val="0"/>
    <c:plotArea>
      <c:layout/>
      <c:barChart>
        <c:barDir val="col"/>
        <c:grouping val="clustered"/>
        <c:varyColors val="0"/>
        <c:ser>
          <c:idx val="0"/>
          <c:order val="0"/>
          <c:tx>
            <c:strRef>
              <c:f>'Indicadores - Água e esgoto'!$A$34</c:f>
              <c:strCache>
                <c:ptCount val="1"/>
                <c:pt idx="0">
                  <c:v>Margem da despesa com pessoal próprio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esgoto'!$E$34:$I$34</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65872"/>
        <c:axId val="-1659962064"/>
      </c:barChart>
      <c:catAx>
        <c:axId val="-1659965872"/>
        <c:scaling>
          <c:orientation val="minMax"/>
        </c:scaling>
        <c:delete val="0"/>
        <c:axPos val="b"/>
        <c:numFmt formatCode="General" sourceLinked="1"/>
        <c:majorTickMark val="none"/>
        <c:minorTickMark val="none"/>
        <c:tickLblPos val="nextTo"/>
        <c:crossAx val="-1659962064"/>
        <c:crosses val="autoZero"/>
        <c:auto val="1"/>
        <c:lblAlgn val="ctr"/>
        <c:lblOffset val="100"/>
        <c:noMultiLvlLbl val="0"/>
      </c:catAx>
      <c:valAx>
        <c:axId val="-1659962064"/>
        <c:scaling>
          <c:orientation val="minMax"/>
        </c:scaling>
        <c:delete val="0"/>
        <c:axPos val="l"/>
        <c:numFmt formatCode="0.0%" sourceLinked="1"/>
        <c:majorTickMark val="none"/>
        <c:minorTickMark val="none"/>
        <c:tickLblPos val="nextTo"/>
        <c:crossAx val="-165996587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Margem da despesa com pessoal próprio total (equivalente) (%)</a:t>
            </a:r>
          </a:p>
        </c:rich>
      </c:tx>
      <c:layout>
        <c:manualLayout>
          <c:xMode val="edge"/>
          <c:yMode val="edge"/>
          <c:x val="0.15564588801399823"/>
          <c:y val="2.7777777777777776E-2"/>
        </c:manualLayout>
      </c:layout>
      <c:overlay val="0"/>
    </c:title>
    <c:autoTitleDeleted val="0"/>
    <c:plotArea>
      <c:layout/>
      <c:barChart>
        <c:barDir val="col"/>
        <c:grouping val="clustered"/>
        <c:varyColors val="0"/>
        <c:ser>
          <c:idx val="0"/>
          <c:order val="0"/>
          <c:tx>
            <c:strRef>
              <c:f>'Indicadores - Água e esgoto'!$A$35</c:f>
              <c:strCache>
                <c:ptCount val="1"/>
                <c:pt idx="0">
                  <c:v>Margem da despesa com pessoal próprio total (equivalente)</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esgoto'!$E$35:$I$35</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55536"/>
        <c:axId val="-1659963696"/>
      </c:barChart>
      <c:catAx>
        <c:axId val="-1659955536"/>
        <c:scaling>
          <c:orientation val="minMax"/>
        </c:scaling>
        <c:delete val="0"/>
        <c:axPos val="b"/>
        <c:numFmt formatCode="General" sourceLinked="1"/>
        <c:majorTickMark val="none"/>
        <c:minorTickMark val="none"/>
        <c:tickLblPos val="nextTo"/>
        <c:crossAx val="-1659963696"/>
        <c:crosses val="autoZero"/>
        <c:auto val="1"/>
        <c:lblAlgn val="ctr"/>
        <c:lblOffset val="100"/>
        <c:noMultiLvlLbl val="0"/>
      </c:catAx>
      <c:valAx>
        <c:axId val="-1659963696"/>
        <c:scaling>
          <c:orientation val="minMax"/>
        </c:scaling>
        <c:delete val="0"/>
        <c:axPos val="l"/>
        <c:numFmt formatCode="0.0%" sourceLinked="1"/>
        <c:majorTickMark val="none"/>
        <c:minorTickMark val="none"/>
        <c:tickLblPos val="nextTo"/>
        <c:crossAx val="-165995553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Margem do serviço da divida (%) </a:t>
            </a:r>
          </a:p>
        </c:rich>
      </c:tx>
      <c:layout>
        <c:manualLayout>
          <c:xMode val="edge"/>
          <c:yMode val="edge"/>
          <c:x val="0.22397922134733159"/>
          <c:y val="2.7777777777777776E-2"/>
        </c:manualLayout>
      </c:layout>
      <c:overlay val="0"/>
    </c:title>
    <c:autoTitleDeleted val="0"/>
    <c:plotArea>
      <c:layout/>
      <c:barChart>
        <c:barDir val="col"/>
        <c:grouping val="clustered"/>
        <c:varyColors val="0"/>
        <c:ser>
          <c:idx val="0"/>
          <c:order val="0"/>
          <c:tx>
            <c:strRef>
              <c:f>'Indicadores - Água e esgoto'!$A$36</c:f>
              <c:strCache>
                <c:ptCount val="1"/>
                <c:pt idx="0">
                  <c:v>Margem do serviço da divida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esgoto'!$E$36:$I$36</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52816"/>
        <c:axId val="-1659969136"/>
      </c:barChart>
      <c:catAx>
        <c:axId val="-1659952816"/>
        <c:scaling>
          <c:orientation val="minMax"/>
        </c:scaling>
        <c:delete val="0"/>
        <c:axPos val="b"/>
        <c:numFmt formatCode="General" sourceLinked="1"/>
        <c:majorTickMark val="none"/>
        <c:minorTickMark val="none"/>
        <c:tickLblPos val="nextTo"/>
        <c:crossAx val="-1659969136"/>
        <c:crosses val="autoZero"/>
        <c:auto val="1"/>
        <c:lblAlgn val="ctr"/>
        <c:lblOffset val="100"/>
        <c:noMultiLvlLbl val="0"/>
      </c:catAx>
      <c:valAx>
        <c:axId val="-1659969136"/>
        <c:scaling>
          <c:orientation val="minMax"/>
        </c:scaling>
        <c:delete val="0"/>
        <c:axPos val="l"/>
        <c:numFmt formatCode="0.0%" sourceLinked="1"/>
        <c:majorTickMark val="none"/>
        <c:minorTickMark val="none"/>
        <c:tickLblPos val="nextTo"/>
        <c:crossAx val="-165995281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Margem das outras despesas de exploração (%)</a:t>
            </a:r>
          </a:p>
        </c:rich>
      </c:tx>
      <c:layout>
        <c:manualLayout>
          <c:xMode val="edge"/>
          <c:yMode val="edge"/>
          <c:x val="0.23537489063867018"/>
          <c:y val="2.7777777777777776E-2"/>
        </c:manualLayout>
      </c:layout>
      <c:overlay val="0"/>
    </c:title>
    <c:autoTitleDeleted val="0"/>
    <c:plotArea>
      <c:layout/>
      <c:barChart>
        <c:barDir val="col"/>
        <c:grouping val="clustered"/>
        <c:varyColors val="0"/>
        <c:ser>
          <c:idx val="0"/>
          <c:order val="0"/>
          <c:tx>
            <c:strRef>
              <c:f>'Indicadores - Água e esgoto'!$A$37</c:f>
              <c:strCache>
                <c:ptCount val="1"/>
                <c:pt idx="0">
                  <c:v>Margem das outras despesas de exploração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esgoto'!$E$37:$I$37</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43024"/>
        <c:axId val="-1659950096"/>
      </c:barChart>
      <c:catAx>
        <c:axId val="-1659943024"/>
        <c:scaling>
          <c:orientation val="minMax"/>
        </c:scaling>
        <c:delete val="0"/>
        <c:axPos val="b"/>
        <c:numFmt formatCode="General" sourceLinked="1"/>
        <c:majorTickMark val="none"/>
        <c:minorTickMark val="none"/>
        <c:tickLblPos val="nextTo"/>
        <c:crossAx val="-1659950096"/>
        <c:crosses val="autoZero"/>
        <c:auto val="1"/>
        <c:lblAlgn val="ctr"/>
        <c:lblOffset val="100"/>
        <c:noMultiLvlLbl val="0"/>
      </c:catAx>
      <c:valAx>
        <c:axId val="-1659950096"/>
        <c:scaling>
          <c:orientation val="minMax"/>
        </c:scaling>
        <c:delete val="0"/>
        <c:axPos val="l"/>
        <c:numFmt formatCode="0.0%" sourceLinked="1"/>
        <c:majorTickMark val="none"/>
        <c:minorTickMark val="none"/>
        <c:tickLblPos val="nextTo"/>
        <c:crossAx val="-165994302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Participação da despesa com pessoal próprio nas despesas de exploração (%)</a:t>
            </a:r>
          </a:p>
        </c:rich>
      </c:tx>
      <c:layout>
        <c:manualLayout>
          <c:xMode val="edge"/>
          <c:yMode val="edge"/>
          <c:x val="0.17784442429085814"/>
          <c:y val="2.7777777777777776E-2"/>
        </c:manualLayout>
      </c:layout>
      <c:overlay val="0"/>
    </c:title>
    <c:autoTitleDeleted val="0"/>
    <c:plotArea>
      <c:layout/>
      <c:barChart>
        <c:barDir val="col"/>
        <c:grouping val="clustered"/>
        <c:varyColors val="0"/>
        <c:ser>
          <c:idx val="0"/>
          <c:order val="0"/>
          <c:tx>
            <c:strRef>
              <c:f>'Indicadores - Água e esgoto'!$A$38</c:f>
              <c:strCache>
                <c:ptCount val="1"/>
                <c:pt idx="0">
                  <c:v>Participação da despesa com pessoal próprio nas despesas de exploração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esgoto'!$E$38:$I$38</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39216"/>
        <c:axId val="-1659950640"/>
      </c:barChart>
      <c:catAx>
        <c:axId val="-1659939216"/>
        <c:scaling>
          <c:orientation val="minMax"/>
        </c:scaling>
        <c:delete val="0"/>
        <c:axPos val="b"/>
        <c:numFmt formatCode="General" sourceLinked="1"/>
        <c:majorTickMark val="none"/>
        <c:minorTickMark val="none"/>
        <c:tickLblPos val="nextTo"/>
        <c:crossAx val="-1659950640"/>
        <c:crosses val="autoZero"/>
        <c:auto val="1"/>
        <c:lblAlgn val="ctr"/>
        <c:lblOffset val="100"/>
        <c:noMultiLvlLbl val="0"/>
      </c:catAx>
      <c:valAx>
        <c:axId val="-1659950640"/>
        <c:scaling>
          <c:orientation val="minMax"/>
        </c:scaling>
        <c:delete val="0"/>
        <c:axPos val="l"/>
        <c:numFmt formatCode="0.0%" sourceLinked="1"/>
        <c:majorTickMark val="none"/>
        <c:minorTickMark val="none"/>
        <c:tickLblPos val="nextTo"/>
        <c:crossAx val="-165993921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Despesas per capita com a coleta de RSU (R$/habitante)</a:t>
            </a:r>
          </a:p>
        </c:rich>
      </c:tx>
      <c:layout/>
      <c:overlay val="0"/>
    </c:title>
    <c:autoTitleDeleted val="0"/>
    <c:plotArea>
      <c:layout/>
      <c:barChart>
        <c:barDir val="col"/>
        <c:grouping val="clustered"/>
        <c:varyColors val="0"/>
        <c:ser>
          <c:idx val="0"/>
          <c:order val="0"/>
          <c:tx>
            <c:strRef>
              <c:f>'Dados dos gráficos - Resíduo'!$A$8</c:f>
              <c:strCache>
                <c:ptCount val="1"/>
                <c:pt idx="0">
                  <c:v>Despesas per capita com a coleta de RSU</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Resíduo'!$B$8:$G$8</c:f>
              <c:numCache>
                <c:formatCode>#,##0.00</c:formatCode>
                <c:ptCount val="6"/>
                <c:pt idx="0">
                  <c:v>0</c:v>
                </c:pt>
                <c:pt idx="1">
                  <c:v>54.528401309913662</c:v>
                </c:pt>
                <c:pt idx="2">
                  <c:v>0</c:v>
                </c:pt>
                <c:pt idx="3">
                  <c:v>0</c:v>
                </c:pt>
                <c:pt idx="4">
                  <c:v>0</c:v>
                </c:pt>
                <c:pt idx="5">
                  <c:v>0</c:v>
                </c:pt>
              </c:numCache>
            </c:numRef>
          </c:val>
        </c:ser>
        <c:dLbls>
          <c:showLegendKey val="0"/>
          <c:showVal val="0"/>
          <c:showCatName val="0"/>
          <c:showSerName val="0"/>
          <c:showPercent val="0"/>
          <c:showBubbleSize val="0"/>
        </c:dLbls>
        <c:gapWidth val="150"/>
        <c:axId val="-1552918256"/>
        <c:axId val="-1552934576"/>
      </c:barChart>
      <c:catAx>
        <c:axId val="-1552918256"/>
        <c:scaling>
          <c:orientation val="minMax"/>
        </c:scaling>
        <c:delete val="0"/>
        <c:axPos val="b"/>
        <c:numFmt formatCode="General" sourceLinked="1"/>
        <c:majorTickMark val="out"/>
        <c:minorTickMark val="none"/>
        <c:tickLblPos val="nextTo"/>
        <c:crossAx val="-1552934576"/>
        <c:crosses val="autoZero"/>
        <c:auto val="1"/>
        <c:lblAlgn val="ctr"/>
        <c:lblOffset val="100"/>
        <c:noMultiLvlLbl val="0"/>
      </c:catAx>
      <c:valAx>
        <c:axId val="-1552934576"/>
        <c:scaling>
          <c:orientation val="minMax"/>
        </c:scaling>
        <c:delete val="0"/>
        <c:axPos val="l"/>
        <c:numFmt formatCode="#,##0.00" sourceLinked="1"/>
        <c:majorTickMark val="out"/>
        <c:minorTickMark val="none"/>
        <c:tickLblPos val="nextTo"/>
        <c:crossAx val="-1552918256"/>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Participação da despesa com pessoal total (equivalente) nas despesas de exploração (%)</a:t>
            </a:r>
          </a:p>
        </c:rich>
      </c:tx>
      <c:layout/>
      <c:overlay val="0"/>
    </c:title>
    <c:autoTitleDeleted val="0"/>
    <c:plotArea>
      <c:layout>
        <c:manualLayout>
          <c:layoutTarget val="inner"/>
          <c:xMode val="edge"/>
          <c:yMode val="edge"/>
          <c:x val="0.14195440876766999"/>
          <c:y val="0.35042833187518224"/>
          <c:w val="0.82728979336815178"/>
          <c:h val="0.35226851851851854"/>
        </c:manualLayout>
      </c:layout>
      <c:barChart>
        <c:barDir val="col"/>
        <c:grouping val="clustered"/>
        <c:varyColors val="0"/>
        <c:ser>
          <c:idx val="0"/>
          <c:order val="0"/>
          <c:tx>
            <c:strRef>
              <c:f>'Indicadores - Água e esgoto'!$A$39</c:f>
              <c:strCache>
                <c:ptCount val="1"/>
                <c:pt idx="0">
                  <c:v>Participação da despesa com pessoal total (equivalente) nas despesas de exploração [percentual]</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esgoto'!$E$39:$I$39</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47920"/>
        <c:axId val="-1659944656"/>
      </c:barChart>
      <c:catAx>
        <c:axId val="-1659947920"/>
        <c:scaling>
          <c:orientation val="minMax"/>
        </c:scaling>
        <c:delete val="0"/>
        <c:axPos val="b"/>
        <c:numFmt formatCode="General" sourceLinked="1"/>
        <c:majorTickMark val="none"/>
        <c:minorTickMark val="none"/>
        <c:tickLblPos val="nextTo"/>
        <c:crossAx val="-1659944656"/>
        <c:crosses val="autoZero"/>
        <c:auto val="1"/>
        <c:lblAlgn val="ctr"/>
        <c:lblOffset val="100"/>
        <c:noMultiLvlLbl val="0"/>
      </c:catAx>
      <c:valAx>
        <c:axId val="-1659944656"/>
        <c:scaling>
          <c:orientation val="minMax"/>
        </c:scaling>
        <c:delete val="0"/>
        <c:axPos val="l"/>
        <c:numFmt formatCode="0.0%" sourceLinked="1"/>
        <c:majorTickMark val="none"/>
        <c:minorTickMark val="none"/>
        <c:tickLblPos val="nextTo"/>
        <c:crossAx val="-165994792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Participação da despesa com energia elétrica nas despesas de exploração (%) </a:t>
            </a:r>
          </a:p>
        </c:rich>
      </c:tx>
      <c:layout>
        <c:manualLayout>
          <c:xMode val="edge"/>
          <c:yMode val="edge"/>
          <c:x val="0.17533333333333331"/>
          <c:y val="2.7777777777777776E-2"/>
        </c:manualLayout>
      </c:layout>
      <c:overlay val="0"/>
    </c:title>
    <c:autoTitleDeleted val="0"/>
    <c:plotArea>
      <c:layout/>
      <c:barChart>
        <c:barDir val="col"/>
        <c:grouping val="clustered"/>
        <c:varyColors val="0"/>
        <c:ser>
          <c:idx val="0"/>
          <c:order val="0"/>
          <c:tx>
            <c:strRef>
              <c:f>'Indicadores - Água e esgoto'!$A$40</c:f>
              <c:strCache>
                <c:ptCount val="1"/>
                <c:pt idx="0">
                  <c:v>Participação da despesa com energia elétrica nas despesas de exploração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esgoto'!$E$40:$I$40</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45744"/>
        <c:axId val="-1659940848"/>
      </c:barChart>
      <c:catAx>
        <c:axId val="-1659945744"/>
        <c:scaling>
          <c:orientation val="minMax"/>
        </c:scaling>
        <c:delete val="0"/>
        <c:axPos val="b"/>
        <c:numFmt formatCode="General" sourceLinked="1"/>
        <c:majorTickMark val="none"/>
        <c:minorTickMark val="none"/>
        <c:tickLblPos val="nextTo"/>
        <c:crossAx val="-1659940848"/>
        <c:crosses val="autoZero"/>
        <c:auto val="1"/>
        <c:lblAlgn val="ctr"/>
        <c:lblOffset val="100"/>
        <c:noMultiLvlLbl val="0"/>
      </c:catAx>
      <c:valAx>
        <c:axId val="-1659940848"/>
        <c:scaling>
          <c:orientation val="minMax"/>
        </c:scaling>
        <c:delete val="0"/>
        <c:axPos val="l"/>
        <c:numFmt formatCode="0.0%" sourceLinked="1"/>
        <c:majorTickMark val="none"/>
        <c:minorTickMark val="none"/>
        <c:tickLblPos val="nextTo"/>
        <c:crossAx val="-165994574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Participação da despesa com produtos químicos nas despesas de exploração (%)</a:t>
            </a:r>
          </a:p>
        </c:rich>
      </c:tx>
      <c:layout>
        <c:manualLayout>
          <c:xMode val="edge"/>
          <c:yMode val="edge"/>
          <c:x val="0.16415266841644793"/>
          <c:y val="2.7777777777777776E-2"/>
        </c:manualLayout>
      </c:layout>
      <c:overlay val="0"/>
    </c:title>
    <c:autoTitleDeleted val="0"/>
    <c:plotArea>
      <c:layout/>
      <c:barChart>
        <c:barDir val="col"/>
        <c:grouping val="clustered"/>
        <c:varyColors val="0"/>
        <c:ser>
          <c:idx val="0"/>
          <c:order val="0"/>
          <c:tx>
            <c:strRef>
              <c:f>'Indicadores - Água e esgoto'!$A$41</c:f>
              <c:strCache>
                <c:ptCount val="1"/>
                <c:pt idx="0">
                  <c:v>Participação da despesa com produtos químicos nas despesas de exploração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esgoto'!$E$41:$I$41</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41936"/>
        <c:axId val="-1659941392"/>
      </c:barChart>
      <c:catAx>
        <c:axId val="-1659941936"/>
        <c:scaling>
          <c:orientation val="minMax"/>
        </c:scaling>
        <c:delete val="0"/>
        <c:axPos val="b"/>
        <c:numFmt formatCode="General" sourceLinked="1"/>
        <c:majorTickMark val="none"/>
        <c:minorTickMark val="none"/>
        <c:tickLblPos val="nextTo"/>
        <c:crossAx val="-1659941392"/>
        <c:crosses val="autoZero"/>
        <c:auto val="1"/>
        <c:lblAlgn val="ctr"/>
        <c:lblOffset val="100"/>
        <c:noMultiLvlLbl val="0"/>
      </c:catAx>
      <c:valAx>
        <c:axId val="-1659941392"/>
        <c:scaling>
          <c:orientation val="minMax"/>
        </c:scaling>
        <c:delete val="0"/>
        <c:axPos val="l"/>
        <c:numFmt formatCode="0.0%" sourceLinked="1"/>
        <c:majorTickMark val="none"/>
        <c:minorTickMark val="none"/>
        <c:tickLblPos val="nextTo"/>
        <c:crossAx val="-165994193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Participação das outras despesas na despesa de exploração (%)</a:t>
            </a:r>
          </a:p>
        </c:rich>
      </c:tx>
      <c:layout/>
      <c:overlay val="0"/>
    </c:title>
    <c:autoTitleDeleted val="0"/>
    <c:plotArea>
      <c:layout/>
      <c:barChart>
        <c:barDir val="col"/>
        <c:grouping val="clustered"/>
        <c:varyColors val="0"/>
        <c:ser>
          <c:idx val="0"/>
          <c:order val="0"/>
          <c:tx>
            <c:strRef>
              <c:f>'Indicadores - Água e esgoto'!$A$42</c:f>
              <c:strCache>
                <c:ptCount val="1"/>
                <c:pt idx="0">
                  <c:v>Participação das outras despesas na despesa de exploração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esgoto'!$E$42:$I$42</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25616"/>
        <c:axId val="-1659923984"/>
      </c:barChart>
      <c:catAx>
        <c:axId val="-1659925616"/>
        <c:scaling>
          <c:orientation val="minMax"/>
        </c:scaling>
        <c:delete val="0"/>
        <c:axPos val="b"/>
        <c:numFmt formatCode="General" sourceLinked="1"/>
        <c:majorTickMark val="none"/>
        <c:minorTickMark val="none"/>
        <c:tickLblPos val="nextTo"/>
        <c:crossAx val="-1659923984"/>
        <c:crosses val="autoZero"/>
        <c:auto val="1"/>
        <c:lblAlgn val="ctr"/>
        <c:lblOffset val="100"/>
        <c:noMultiLvlLbl val="0"/>
      </c:catAx>
      <c:valAx>
        <c:axId val="-1659923984"/>
        <c:scaling>
          <c:orientation val="minMax"/>
        </c:scaling>
        <c:delete val="0"/>
        <c:axPos val="l"/>
        <c:numFmt formatCode="0.0%" sourceLinked="1"/>
        <c:majorTickMark val="none"/>
        <c:minorTickMark val="none"/>
        <c:tickLblPos val="nextTo"/>
        <c:crossAx val="-165992561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Participação da receita operacional direta de água na receita operacional total (%)</a:t>
            </a:r>
          </a:p>
        </c:rich>
      </c:tx>
      <c:layout/>
      <c:overlay val="0"/>
    </c:title>
    <c:autoTitleDeleted val="0"/>
    <c:plotArea>
      <c:layout/>
      <c:barChart>
        <c:barDir val="col"/>
        <c:grouping val="clustered"/>
        <c:varyColors val="0"/>
        <c:ser>
          <c:idx val="0"/>
          <c:order val="0"/>
          <c:tx>
            <c:strRef>
              <c:f>'Indicadores - Água e esgoto'!$A$43</c:f>
              <c:strCache>
                <c:ptCount val="1"/>
                <c:pt idx="0">
                  <c:v>Participação da receita operacional direta de água na receita operacional total</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esgoto'!$E$43:$I$43</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29424"/>
        <c:axId val="-1659928336"/>
      </c:barChart>
      <c:catAx>
        <c:axId val="-1659929424"/>
        <c:scaling>
          <c:orientation val="minMax"/>
        </c:scaling>
        <c:delete val="0"/>
        <c:axPos val="b"/>
        <c:numFmt formatCode="General" sourceLinked="1"/>
        <c:majorTickMark val="none"/>
        <c:minorTickMark val="none"/>
        <c:tickLblPos val="nextTo"/>
        <c:crossAx val="-1659928336"/>
        <c:crosses val="autoZero"/>
        <c:auto val="1"/>
        <c:lblAlgn val="ctr"/>
        <c:lblOffset val="100"/>
        <c:noMultiLvlLbl val="0"/>
      </c:catAx>
      <c:valAx>
        <c:axId val="-1659928336"/>
        <c:scaling>
          <c:orientation val="minMax"/>
        </c:scaling>
        <c:delete val="0"/>
        <c:axPos val="l"/>
        <c:numFmt formatCode="0.0%" sourceLinked="1"/>
        <c:majorTickMark val="none"/>
        <c:minorTickMark val="none"/>
        <c:tickLblPos val="nextTo"/>
        <c:crossAx val="-165992942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Participação da receita operacional direta de esgoto na receita operacional total (%)</a:t>
            </a:r>
          </a:p>
        </c:rich>
      </c:tx>
      <c:layout>
        <c:manualLayout>
          <c:xMode val="edge"/>
          <c:yMode val="edge"/>
          <c:x val="0.15586811023622049"/>
          <c:y val="2.7777777777777776E-2"/>
        </c:manualLayout>
      </c:layout>
      <c:overlay val="0"/>
    </c:title>
    <c:autoTitleDeleted val="0"/>
    <c:plotArea>
      <c:layout/>
      <c:barChart>
        <c:barDir val="col"/>
        <c:grouping val="clustered"/>
        <c:varyColors val="0"/>
        <c:ser>
          <c:idx val="0"/>
          <c:order val="0"/>
          <c:tx>
            <c:strRef>
              <c:f>'Indicadores - Água e esgoto'!$A$44</c:f>
              <c:strCache>
                <c:ptCount val="1"/>
                <c:pt idx="0">
                  <c:v>Participação da receita operacional direta de esgoto na receita operacional total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esgoto'!$E$44:$I$44</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25072"/>
        <c:axId val="-1659927792"/>
      </c:barChart>
      <c:catAx>
        <c:axId val="-1659925072"/>
        <c:scaling>
          <c:orientation val="minMax"/>
        </c:scaling>
        <c:delete val="0"/>
        <c:axPos val="b"/>
        <c:numFmt formatCode="General" sourceLinked="1"/>
        <c:majorTickMark val="none"/>
        <c:minorTickMark val="none"/>
        <c:tickLblPos val="nextTo"/>
        <c:crossAx val="-1659927792"/>
        <c:crosses val="autoZero"/>
        <c:auto val="1"/>
        <c:lblAlgn val="ctr"/>
        <c:lblOffset val="100"/>
        <c:noMultiLvlLbl val="0"/>
      </c:catAx>
      <c:valAx>
        <c:axId val="-1659927792"/>
        <c:scaling>
          <c:orientation val="minMax"/>
        </c:scaling>
        <c:delete val="0"/>
        <c:axPos val="l"/>
        <c:numFmt formatCode="0.0%" sourceLinked="1"/>
        <c:majorTickMark val="none"/>
        <c:minorTickMark val="none"/>
        <c:tickLblPos val="nextTo"/>
        <c:crossAx val="-165992507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Participação da receita operacional indireta na receita operacional total (%) </a:t>
            </a:r>
          </a:p>
        </c:rich>
      </c:tx>
      <c:layout/>
      <c:overlay val="0"/>
    </c:title>
    <c:autoTitleDeleted val="0"/>
    <c:plotArea>
      <c:layout/>
      <c:barChart>
        <c:barDir val="col"/>
        <c:grouping val="clustered"/>
        <c:varyColors val="0"/>
        <c:ser>
          <c:idx val="0"/>
          <c:order val="0"/>
          <c:tx>
            <c:strRef>
              <c:f>'Indicadores - Água e esgoto'!$A$45</c:f>
              <c:strCache>
                <c:ptCount val="1"/>
                <c:pt idx="0">
                  <c:v>Participação da receita operacional indireta na receita operacional total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esgoto'!$E$45:$I$45</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37040"/>
        <c:axId val="-1659938672"/>
      </c:barChart>
      <c:catAx>
        <c:axId val="-1659937040"/>
        <c:scaling>
          <c:orientation val="minMax"/>
        </c:scaling>
        <c:delete val="0"/>
        <c:axPos val="b"/>
        <c:numFmt formatCode="General" sourceLinked="1"/>
        <c:majorTickMark val="none"/>
        <c:minorTickMark val="none"/>
        <c:tickLblPos val="nextTo"/>
        <c:crossAx val="-1659938672"/>
        <c:crosses val="autoZero"/>
        <c:auto val="1"/>
        <c:lblAlgn val="ctr"/>
        <c:lblOffset val="100"/>
        <c:noMultiLvlLbl val="0"/>
      </c:catAx>
      <c:valAx>
        <c:axId val="-1659938672"/>
        <c:scaling>
          <c:orientation val="minMax"/>
        </c:scaling>
        <c:delete val="0"/>
        <c:axPos val="l"/>
        <c:numFmt formatCode="0.0%" sourceLinked="1"/>
        <c:majorTickMark val="none"/>
        <c:minorTickMark val="none"/>
        <c:tickLblPos val="nextTo"/>
        <c:crossAx val="-165993704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Dias de faturamento comprometidos com contas a receber (dias)</a:t>
            </a:r>
          </a:p>
        </c:rich>
      </c:tx>
      <c:overlay val="0"/>
    </c:title>
    <c:autoTitleDeleted val="0"/>
    <c:plotArea>
      <c:layout/>
      <c:barChart>
        <c:barDir val="col"/>
        <c:grouping val="clustered"/>
        <c:varyColors val="0"/>
        <c:ser>
          <c:idx val="0"/>
          <c:order val="0"/>
          <c:tx>
            <c:strRef>
              <c:f>'Indicadores - Água e esgoto'!$A$46</c:f>
              <c:strCache>
                <c:ptCount val="1"/>
                <c:pt idx="0">
                  <c:v>Dias de faturamento comprometidos com contas a receber</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esgoto'!$E$46:$I$46</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26160"/>
        <c:axId val="-1659931600"/>
      </c:barChart>
      <c:catAx>
        <c:axId val="-1659926160"/>
        <c:scaling>
          <c:orientation val="minMax"/>
        </c:scaling>
        <c:delete val="0"/>
        <c:axPos val="b"/>
        <c:numFmt formatCode="General" sourceLinked="1"/>
        <c:majorTickMark val="none"/>
        <c:minorTickMark val="none"/>
        <c:tickLblPos val="nextTo"/>
        <c:crossAx val="-1659931600"/>
        <c:crosses val="autoZero"/>
        <c:auto val="1"/>
        <c:lblAlgn val="ctr"/>
        <c:lblOffset val="100"/>
        <c:noMultiLvlLbl val="0"/>
      </c:catAx>
      <c:valAx>
        <c:axId val="-1659931600"/>
        <c:scaling>
          <c:orientation val="minMax"/>
        </c:scaling>
        <c:delete val="0"/>
        <c:axPos val="l"/>
        <c:numFmt formatCode="#,##0.00" sourceLinked="1"/>
        <c:majorTickMark val="none"/>
        <c:minorTickMark val="none"/>
        <c:tickLblPos val="nextTo"/>
        <c:crossAx val="-165992616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Quantidade equivalente de pessoal total (funcionários) </a:t>
            </a:r>
          </a:p>
        </c:rich>
      </c:tx>
      <c:overlay val="0"/>
    </c:title>
    <c:autoTitleDeleted val="0"/>
    <c:plotArea>
      <c:layout/>
      <c:barChart>
        <c:barDir val="col"/>
        <c:grouping val="clustered"/>
        <c:varyColors val="0"/>
        <c:ser>
          <c:idx val="0"/>
          <c:order val="0"/>
          <c:tx>
            <c:strRef>
              <c:f>'Indicadores - Água e esgoto'!$A$47</c:f>
              <c:strCache>
                <c:ptCount val="1"/>
                <c:pt idx="0">
                  <c:v>Quantidade equivalente de pessoal total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esgoto'!$E$47:$I$47</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21808"/>
        <c:axId val="-1659923440"/>
      </c:barChart>
      <c:catAx>
        <c:axId val="-1659921808"/>
        <c:scaling>
          <c:orientation val="minMax"/>
        </c:scaling>
        <c:delete val="0"/>
        <c:axPos val="b"/>
        <c:numFmt formatCode="General" sourceLinked="1"/>
        <c:majorTickMark val="none"/>
        <c:minorTickMark val="none"/>
        <c:tickLblPos val="nextTo"/>
        <c:crossAx val="-1659923440"/>
        <c:crosses val="autoZero"/>
        <c:auto val="1"/>
        <c:lblAlgn val="ctr"/>
        <c:lblOffset val="100"/>
        <c:noMultiLvlLbl val="0"/>
      </c:catAx>
      <c:valAx>
        <c:axId val="-1659923440"/>
        <c:scaling>
          <c:orientation val="minMax"/>
        </c:scaling>
        <c:delete val="0"/>
        <c:axPos val="l"/>
        <c:numFmt formatCode="#,##0.00" sourceLinked="1"/>
        <c:majorTickMark val="none"/>
        <c:minorTickMark val="none"/>
        <c:tickLblPos val="nextTo"/>
        <c:crossAx val="-165992180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Índice de produtividade: economias ativas por pessoal total (equivalente) (economias./empregado.equivalente) </a:t>
            </a:r>
          </a:p>
        </c:rich>
      </c:tx>
      <c:overlay val="0"/>
    </c:title>
    <c:autoTitleDeleted val="0"/>
    <c:plotArea>
      <c:layout/>
      <c:barChart>
        <c:barDir val="col"/>
        <c:grouping val="clustered"/>
        <c:varyColors val="0"/>
        <c:ser>
          <c:idx val="0"/>
          <c:order val="0"/>
          <c:tx>
            <c:strRef>
              <c:f>'Indicadores - Água e esgoto'!$A$48</c:f>
              <c:strCache>
                <c:ptCount val="1"/>
                <c:pt idx="0">
                  <c:v>Índice de produtividade: economias ativas por pessoal total (equivalente)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esgoto'!$E$48:$I$48</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28880"/>
        <c:axId val="-1659933232"/>
      </c:barChart>
      <c:catAx>
        <c:axId val="-1659928880"/>
        <c:scaling>
          <c:orientation val="minMax"/>
        </c:scaling>
        <c:delete val="0"/>
        <c:axPos val="b"/>
        <c:numFmt formatCode="General" sourceLinked="1"/>
        <c:majorTickMark val="none"/>
        <c:minorTickMark val="none"/>
        <c:tickLblPos val="nextTo"/>
        <c:crossAx val="-1659933232"/>
        <c:crosses val="autoZero"/>
        <c:auto val="1"/>
        <c:lblAlgn val="ctr"/>
        <c:lblOffset val="100"/>
        <c:noMultiLvlLbl val="0"/>
      </c:catAx>
      <c:valAx>
        <c:axId val="-1659933232"/>
        <c:scaling>
          <c:orientation val="minMax"/>
        </c:scaling>
        <c:delete val="0"/>
        <c:axPos val="l"/>
        <c:numFmt formatCode="#,##0.00" sourceLinked="1"/>
        <c:majorTickMark val="none"/>
        <c:minorTickMark val="none"/>
        <c:tickLblPos val="nextTo"/>
        <c:crossAx val="-165992888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Custo da disposição final dos RSU (R$)</a:t>
            </a:r>
          </a:p>
        </c:rich>
      </c:tx>
      <c:layout/>
      <c:overlay val="0"/>
    </c:title>
    <c:autoTitleDeleted val="0"/>
    <c:plotArea>
      <c:layout/>
      <c:barChart>
        <c:barDir val="col"/>
        <c:grouping val="clustered"/>
        <c:varyColors val="0"/>
        <c:ser>
          <c:idx val="0"/>
          <c:order val="0"/>
          <c:tx>
            <c:strRef>
              <c:f>'Dados dos gráficos - Resíduo'!$A$9</c:f>
              <c:strCache>
                <c:ptCount val="1"/>
                <c:pt idx="0">
                  <c:v>Custo da disposição final dos RSU</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Resíduo'!$B$9:$G$9</c:f>
              <c:numCache>
                <c:formatCode>#,##0.00</c:formatCode>
                <c:ptCount val="6"/>
                <c:pt idx="0">
                  <c:v>0</c:v>
                </c:pt>
                <c:pt idx="1">
                  <c:v>156108.4</c:v>
                </c:pt>
                <c:pt idx="2">
                  <c:v>0</c:v>
                </c:pt>
                <c:pt idx="3">
                  <c:v>0</c:v>
                </c:pt>
                <c:pt idx="4">
                  <c:v>0</c:v>
                </c:pt>
                <c:pt idx="5">
                  <c:v>0</c:v>
                </c:pt>
              </c:numCache>
            </c:numRef>
          </c:val>
        </c:ser>
        <c:dLbls>
          <c:showLegendKey val="0"/>
          <c:showVal val="0"/>
          <c:showCatName val="0"/>
          <c:showSerName val="0"/>
          <c:showPercent val="0"/>
          <c:showBubbleSize val="0"/>
        </c:dLbls>
        <c:gapWidth val="75"/>
        <c:overlap val="-25"/>
        <c:axId val="-1552917168"/>
        <c:axId val="-1552910096"/>
      </c:barChart>
      <c:catAx>
        <c:axId val="-1552917168"/>
        <c:scaling>
          <c:orientation val="minMax"/>
        </c:scaling>
        <c:delete val="0"/>
        <c:axPos val="b"/>
        <c:numFmt formatCode="General" sourceLinked="1"/>
        <c:majorTickMark val="none"/>
        <c:minorTickMark val="none"/>
        <c:tickLblPos val="nextTo"/>
        <c:crossAx val="-1552910096"/>
        <c:crosses val="autoZero"/>
        <c:auto val="1"/>
        <c:lblAlgn val="ctr"/>
        <c:lblOffset val="100"/>
        <c:noMultiLvlLbl val="0"/>
      </c:catAx>
      <c:valAx>
        <c:axId val="-1552910096"/>
        <c:scaling>
          <c:orientation val="minMax"/>
        </c:scaling>
        <c:delete val="0"/>
        <c:axPos val="l"/>
        <c:numFmt formatCode="#,##0.00" sourceLinked="1"/>
        <c:majorTickMark val="none"/>
        <c:minorTickMark val="none"/>
        <c:tickLblPos val="nextTo"/>
        <c:crossAx val="-1552917168"/>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produtividade de pessoal total (equivalente) (%)</a:t>
            </a:r>
          </a:p>
        </c:rich>
      </c:tx>
      <c:overlay val="0"/>
    </c:title>
    <c:autoTitleDeleted val="0"/>
    <c:plotArea>
      <c:layout/>
      <c:barChart>
        <c:barDir val="col"/>
        <c:grouping val="clustered"/>
        <c:varyColors val="0"/>
        <c:ser>
          <c:idx val="0"/>
          <c:order val="0"/>
          <c:tx>
            <c:strRef>
              <c:f>'Indicadores - Água e esgoto'!$A$49</c:f>
              <c:strCache>
                <c:ptCount val="1"/>
                <c:pt idx="0">
                  <c:v>Índice de produtividade de pessoal total (equivalente)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esgoto'!$E$49:$I$49</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19632"/>
        <c:axId val="-1659919088"/>
      </c:barChart>
      <c:catAx>
        <c:axId val="-1659919632"/>
        <c:scaling>
          <c:orientation val="minMax"/>
        </c:scaling>
        <c:delete val="0"/>
        <c:axPos val="b"/>
        <c:numFmt formatCode="General" sourceLinked="1"/>
        <c:majorTickMark val="none"/>
        <c:minorTickMark val="none"/>
        <c:tickLblPos val="nextTo"/>
        <c:crossAx val="-1659919088"/>
        <c:crosses val="autoZero"/>
        <c:auto val="1"/>
        <c:lblAlgn val="ctr"/>
        <c:lblOffset val="100"/>
        <c:noMultiLvlLbl val="0"/>
      </c:catAx>
      <c:valAx>
        <c:axId val="-1659919088"/>
        <c:scaling>
          <c:orientation val="minMax"/>
        </c:scaling>
        <c:delete val="0"/>
        <c:axPos val="l"/>
        <c:numFmt formatCode="0.00" sourceLinked="1"/>
        <c:majorTickMark val="none"/>
        <c:minorTickMark val="none"/>
        <c:tickLblPos val="nextTo"/>
        <c:crossAx val="-165991963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produtividade: empregados próprios por 1000 ligações de água + esgoto (empregados/mil lig.) </a:t>
            </a:r>
          </a:p>
        </c:rich>
      </c:tx>
      <c:overlay val="0"/>
    </c:title>
    <c:autoTitleDeleted val="0"/>
    <c:plotArea>
      <c:layout/>
      <c:barChart>
        <c:barDir val="col"/>
        <c:grouping val="clustered"/>
        <c:varyColors val="0"/>
        <c:ser>
          <c:idx val="0"/>
          <c:order val="0"/>
          <c:tx>
            <c:strRef>
              <c:f>'Indicadores - Água e esgoto'!$A$50</c:f>
              <c:strCache>
                <c:ptCount val="1"/>
                <c:pt idx="0">
                  <c:v>Índice de produtividade: empregados próprios por 1000 ligações de água + esgoto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esgoto'!$E$50:$I$50</c:f>
              <c:numCache>
                <c:formatCode>#,##0.000000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18544"/>
        <c:axId val="-1659929968"/>
      </c:barChart>
      <c:catAx>
        <c:axId val="-1659918544"/>
        <c:scaling>
          <c:orientation val="minMax"/>
        </c:scaling>
        <c:delete val="0"/>
        <c:axPos val="b"/>
        <c:numFmt formatCode="General" sourceLinked="1"/>
        <c:majorTickMark val="none"/>
        <c:minorTickMark val="none"/>
        <c:tickLblPos val="nextTo"/>
        <c:crossAx val="-1659929968"/>
        <c:crosses val="autoZero"/>
        <c:auto val="1"/>
        <c:lblAlgn val="ctr"/>
        <c:lblOffset val="100"/>
        <c:noMultiLvlLbl val="0"/>
      </c:catAx>
      <c:valAx>
        <c:axId val="-1659929968"/>
        <c:scaling>
          <c:orientation val="minMax"/>
        </c:scaling>
        <c:delete val="0"/>
        <c:axPos val="l"/>
        <c:numFmt formatCode="#,##0.000000" sourceLinked="1"/>
        <c:majorTickMark val="none"/>
        <c:minorTickMark val="none"/>
        <c:tickLblPos val="nextTo"/>
        <c:crossAx val="-165991854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Índice de produtividade: economias ativas por pessoal próprio (economia/empregados) </a:t>
            </a:r>
          </a:p>
        </c:rich>
      </c:tx>
      <c:overlay val="0"/>
    </c:title>
    <c:autoTitleDeleted val="0"/>
    <c:plotArea>
      <c:layout/>
      <c:barChart>
        <c:barDir val="col"/>
        <c:grouping val="clustered"/>
        <c:varyColors val="0"/>
        <c:ser>
          <c:idx val="0"/>
          <c:order val="0"/>
          <c:tx>
            <c:strRef>
              <c:f>'Indicadores - Água e esgoto'!$A$51</c:f>
              <c:strCache>
                <c:ptCount val="1"/>
                <c:pt idx="0">
                  <c:v>Índice de produtividade: economias ativas por pessoal próprio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esgoto'!$E$51:$I$51</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04944"/>
        <c:axId val="-1659905488"/>
      </c:barChart>
      <c:catAx>
        <c:axId val="-1659904944"/>
        <c:scaling>
          <c:orientation val="minMax"/>
        </c:scaling>
        <c:delete val="0"/>
        <c:axPos val="b"/>
        <c:numFmt formatCode="General" sourceLinked="1"/>
        <c:majorTickMark val="none"/>
        <c:minorTickMark val="none"/>
        <c:tickLblPos val="nextTo"/>
        <c:crossAx val="-1659905488"/>
        <c:crosses val="autoZero"/>
        <c:auto val="1"/>
        <c:lblAlgn val="ctr"/>
        <c:lblOffset val="100"/>
        <c:noMultiLvlLbl val="0"/>
      </c:catAx>
      <c:valAx>
        <c:axId val="-1659905488"/>
        <c:scaling>
          <c:orientation val="minMax"/>
        </c:scaling>
        <c:delete val="0"/>
        <c:axPos val="l"/>
        <c:numFmt formatCode="#,##0.00" sourceLinked="1"/>
        <c:majorTickMark val="none"/>
        <c:minorTickMark val="none"/>
        <c:tickLblPos val="nextTo"/>
        <c:crossAx val="-165990494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produtividade: empregados próprios por 1000 ligações de água (empregados/mil lig) </a:t>
            </a:r>
          </a:p>
        </c:rich>
      </c:tx>
      <c:overlay val="0"/>
    </c:title>
    <c:autoTitleDeleted val="0"/>
    <c:plotArea>
      <c:layout/>
      <c:barChart>
        <c:barDir val="col"/>
        <c:grouping val="clustered"/>
        <c:varyColors val="0"/>
        <c:ser>
          <c:idx val="0"/>
          <c:order val="0"/>
          <c:tx>
            <c:strRef>
              <c:f>'Indicadores - Água e esgoto'!$A$52</c:f>
              <c:strCache>
                <c:ptCount val="1"/>
                <c:pt idx="0">
                  <c:v>Índice de produtividade: empregados próprios por 1000 ligações de água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esgoto'!$E$52:$I$52</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11472"/>
        <c:axId val="-1659908752"/>
      </c:barChart>
      <c:catAx>
        <c:axId val="-1659911472"/>
        <c:scaling>
          <c:orientation val="minMax"/>
        </c:scaling>
        <c:delete val="0"/>
        <c:axPos val="b"/>
        <c:numFmt formatCode="General" sourceLinked="1"/>
        <c:majorTickMark val="none"/>
        <c:minorTickMark val="none"/>
        <c:tickLblPos val="nextTo"/>
        <c:crossAx val="-1659908752"/>
        <c:crosses val="autoZero"/>
        <c:auto val="1"/>
        <c:lblAlgn val="ctr"/>
        <c:lblOffset val="100"/>
        <c:noMultiLvlLbl val="0"/>
      </c:catAx>
      <c:valAx>
        <c:axId val="-1659908752"/>
        <c:scaling>
          <c:orientation val="minMax"/>
        </c:scaling>
        <c:delete val="0"/>
        <c:axPos val="l"/>
        <c:numFmt formatCode="#,##0.00" sourceLinked="1"/>
        <c:majorTickMark val="none"/>
        <c:minorTickMark val="none"/>
        <c:tickLblPos val="nextTo"/>
        <c:crossAx val="-165991147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suficiência de caixa (%) </a:t>
            </a:r>
          </a:p>
        </c:rich>
      </c:tx>
      <c:overlay val="0"/>
    </c:title>
    <c:autoTitleDeleted val="0"/>
    <c:plotArea>
      <c:layout/>
      <c:barChart>
        <c:barDir val="col"/>
        <c:grouping val="clustered"/>
        <c:varyColors val="0"/>
        <c:ser>
          <c:idx val="0"/>
          <c:order val="0"/>
          <c:tx>
            <c:strRef>
              <c:f>'Indicadores - Água e esgoto'!$A$53</c:f>
              <c:strCache>
                <c:ptCount val="1"/>
                <c:pt idx="0">
                  <c:v>Índice de suficiência de caixa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esgoto'!$E$53:$I$53</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12560"/>
        <c:axId val="-1659916912"/>
      </c:barChart>
      <c:catAx>
        <c:axId val="-1659912560"/>
        <c:scaling>
          <c:orientation val="minMax"/>
        </c:scaling>
        <c:delete val="0"/>
        <c:axPos val="b"/>
        <c:numFmt formatCode="General" sourceLinked="1"/>
        <c:majorTickMark val="none"/>
        <c:minorTickMark val="none"/>
        <c:tickLblPos val="nextTo"/>
        <c:crossAx val="-1659916912"/>
        <c:crosses val="autoZero"/>
        <c:auto val="1"/>
        <c:lblAlgn val="ctr"/>
        <c:lblOffset val="100"/>
        <c:noMultiLvlLbl val="0"/>
      </c:catAx>
      <c:valAx>
        <c:axId val="-1659916912"/>
        <c:scaling>
          <c:orientation val="minMax"/>
        </c:scaling>
        <c:delete val="0"/>
        <c:axPos val="l"/>
        <c:numFmt formatCode="0.0%" sourceLinked="1"/>
        <c:majorTickMark val="none"/>
        <c:minorTickMark val="none"/>
        <c:tickLblPos val="nextTo"/>
        <c:crossAx val="-165991256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Economias atingidas por paralisações (economias/paralisação) </a:t>
            </a:r>
          </a:p>
        </c:rich>
      </c:tx>
      <c:overlay val="0"/>
    </c:title>
    <c:autoTitleDeleted val="0"/>
    <c:plotArea>
      <c:layout/>
      <c:barChart>
        <c:barDir val="col"/>
        <c:grouping val="clustered"/>
        <c:varyColors val="0"/>
        <c:ser>
          <c:idx val="0"/>
          <c:order val="0"/>
          <c:tx>
            <c:strRef>
              <c:f>'Indicadores - Água e esgoto'!$A$54</c:f>
              <c:strCache>
                <c:ptCount val="1"/>
                <c:pt idx="0">
                  <c:v>Economias atingidas por paralisações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esgoto'!$E$54:$I$54</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13648"/>
        <c:axId val="-1659907664"/>
      </c:barChart>
      <c:catAx>
        <c:axId val="-1659913648"/>
        <c:scaling>
          <c:orientation val="minMax"/>
        </c:scaling>
        <c:delete val="0"/>
        <c:axPos val="b"/>
        <c:numFmt formatCode="General" sourceLinked="1"/>
        <c:majorTickMark val="none"/>
        <c:minorTickMark val="none"/>
        <c:tickLblPos val="nextTo"/>
        <c:crossAx val="-1659907664"/>
        <c:crosses val="autoZero"/>
        <c:auto val="1"/>
        <c:lblAlgn val="ctr"/>
        <c:lblOffset val="100"/>
        <c:noMultiLvlLbl val="0"/>
      </c:catAx>
      <c:valAx>
        <c:axId val="-1659907664"/>
        <c:scaling>
          <c:orientation val="minMax"/>
        </c:scaling>
        <c:delete val="0"/>
        <c:axPos val="l"/>
        <c:numFmt formatCode="#,##0.00" sourceLinked="1"/>
        <c:majorTickMark val="none"/>
        <c:minorTickMark val="none"/>
        <c:tickLblPos val="nextTo"/>
        <c:crossAx val="-165991364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Duração média das paralisações (horas/paralisação) </a:t>
            </a:r>
          </a:p>
        </c:rich>
      </c:tx>
      <c:overlay val="0"/>
    </c:title>
    <c:autoTitleDeleted val="0"/>
    <c:plotArea>
      <c:layout/>
      <c:barChart>
        <c:barDir val="col"/>
        <c:grouping val="clustered"/>
        <c:varyColors val="0"/>
        <c:ser>
          <c:idx val="0"/>
          <c:order val="0"/>
          <c:tx>
            <c:strRef>
              <c:f>'Indicadores - Água e esgoto'!$A$55</c:f>
              <c:strCache>
                <c:ptCount val="1"/>
                <c:pt idx="0">
                  <c:v>Duração média das paralisações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esgoto'!$E$55:$I$55</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12016"/>
        <c:axId val="-1659914736"/>
      </c:barChart>
      <c:catAx>
        <c:axId val="-1659912016"/>
        <c:scaling>
          <c:orientation val="minMax"/>
        </c:scaling>
        <c:delete val="0"/>
        <c:axPos val="b"/>
        <c:numFmt formatCode="General" sourceLinked="1"/>
        <c:majorTickMark val="none"/>
        <c:minorTickMark val="none"/>
        <c:tickLblPos val="nextTo"/>
        <c:crossAx val="-1659914736"/>
        <c:crosses val="autoZero"/>
        <c:auto val="1"/>
        <c:lblAlgn val="ctr"/>
        <c:lblOffset val="100"/>
        <c:noMultiLvlLbl val="0"/>
      </c:catAx>
      <c:valAx>
        <c:axId val="-1659914736"/>
        <c:scaling>
          <c:orientation val="minMax"/>
        </c:scaling>
        <c:delete val="0"/>
        <c:axPos val="l"/>
        <c:numFmt formatCode="#,##0.00" sourceLinked="1"/>
        <c:majorTickMark val="none"/>
        <c:minorTickMark val="none"/>
        <c:tickLblPos val="nextTo"/>
        <c:crossAx val="-1659912016"/>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Duração média dos serviços executados (hora/serviço) </a:t>
            </a:r>
          </a:p>
        </c:rich>
      </c:tx>
      <c:overlay val="0"/>
    </c:title>
    <c:autoTitleDeleted val="0"/>
    <c:plotArea>
      <c:layout/>
      <c:barChart>
        <c:barDir val="col"/>
        <c:grouping val="clustered"/>
        <c:varyColors val="0"/>
        <c:ser>
          <c:idx val="0"/>
          <c:order val="0"/>
          <c:tx>
            <c:strRef>
              <c:f>'Indicadores - Água e esgoto'!$A$56</c:f>
              <c:strCache>
                <c:ptCount val="1"/>
                <c:pt idx="0">
                  <c:v>Duração média dos serviços executados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esgoto'!$E$56:$I$56</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14192"/>
        <c:axId val="-1659909840"/>
      </c:barChart>
      <c:catAx>
        <c:axId val="-1659914192"/>
        <c:scaling>
          <c:orientation val="minMax"/>
        </c:scaling>
        <c:delete val="0"/>
        <c:axPos val="b"/>
        <c:numFmt formatCode="General" sourceLinked="1"/>
        <c:majorTickMark val="none"/>
        <c:minorTickMark val="none"/>
        <c:tickLblPos val="nextTo"/>
        <c:crossAx val="-1659909840"/>
        <c:crosses val="autoZero"/>
        <c:auto val="1"/>
        <c:lblAlgn val="ctr"/>
        <c:lblOffset val="100"/>
        <c:noMultiLvlLbl val="0"/>
      </c:catAx>
      <c:valAx>
        <c:axId val="-1659909840"/>
        <c:scaling>
          <c:orientation val="minMax"/>
        </c:scaling>
        <c:delete val="0"/>
        <c:axPos val="l"/>
        <c:numFmt formatCode="#,##0.00" sourceLinked="1"/>
        <c:majorTickMark val="none"/>
        <c:minorTickMark val="none"/>
        <c:tickLblPos val="nextTo"/>
        <c:crossAx val="-165991419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Índice de conformidade da quantidade de amostras - cloro residual (%)</a:t>
            </a:r>
          </a:p>
        </c:rich>
      </c:tx>
      <c:overlay val="0"/>
    </c:title>
    <c:autoTitleDeleted val="0"/>
    <c:plotArea>
      <c:layout/>
      <c:barChart>
        <c:barDir val="col"/>
        <c:grouping val="clustered"/>
        <c:varyColors val="0"/>
        <c:ser>
          <c:idx val="0"/>
          <c:order val="0"/>
          <c:tx>
            <c:strRef>
              <c:f>'Indicadores - Água e esgoto'!$A$57</c:f>
              <c:strCache>
                <c:ptCount val="1"/>
                <c:pt idx="0">
                  <c:v>Índice de conformidade da quantidade de amostras - cloro residual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esgoto'!$E$57:$I$57</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07120"/>
        <c:axId val="-1659901680"/>
      </c:barChart>
      <c:catAx>
        <c:axId val="-1659907120"/>
        <c:scaling>
          <c:orientation val="minMax"/>
        </c:scaling>
        <c:delete val="0"/>
        <c:axPos val="b"/>
        <c:numFmt formatCode="General" sourceLinked="1"/>
        <c:majorTickMark val="none"/>
        <c:minorTickMark val="none"/>
        <c:tickLblPos val="nextTo"/>
        <c:crossAx val="-1659901680"/>
        <c:crosses val="autoZero"/>
        <c:auto val="1"/>
        <c:lblAlgn val="ctr"/>
        <c:lblOffset val="100"/>
        <c:noMultiLvlLbl val="0"/>
      </c:catAx>
      <c:valAx>
        <c:axId val="-1659901680"/>
        <c:scaling>
          <c:orientation val="minMax"/>
        </c:scaling>
        <c:delete val="0"/>
        <c:axPos val="l"/>
        <c:numFmt formatCode="0.0%" sourceLinked="1"/>
        <c:majorTickMark val="none"/>
        <c:minorTickMark val="none"/>
        <c:tickLblPos val="nextTo"/>
        <c:crossAx val="-165990712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Incidência das análises de cloro residual fora do padrão (%)</a:t>
            </a:r>
          </a:p>
        </c:rich>
      </c:tx>
      <c:layout/>
      <c:overlay val="0"/>
    </c:title>
    <c:autoTitleDeleted val="0"/>
    <c:plotArea>
      <c:layout/>
      <c:barChart>
        <c:barDir val="col"/>
        <c:grouping val="clustered"/>
        <c:varyColors val="0"/>
        <c:ser>
          <c:idx val="0"/>
          <c:order val="0"/>
          <c:tx>
            <c:strRef>
              <c:f>'Indicadores - Água e esgoto'!$A$58</c:f>
              <c:strCache>
                <c:ptCount val="1"/>
                <c:pt idx="0">
                  <c:v>Incidência das análises de cloro residual fora do padrão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esgoto'!$E$58:$I$58</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87536"/>
        <c:axId val="-1659895152"/>
      </c:barChart>
      <c:catAx>
        <c:axId val="-1659887536"/>
        <c:scaling>
          <c:orientation val="minMax"/>
        </c:scaling>
        <c:delete val="0"/>
        <c:axPos val="b"/>
        <c:numFmt formatCode="General" sourceLinked="1"/>
        <c:majorTickMark val="none"/>
        <c:minorTickMark val="none"/>
        <c:tickLblPos val="nextTo"/>
        <c:crossAx val="-1659895152"/>
        <c:crosses val="autoZero"/>
        <c:auto val="1"/>
        <c:lblAlgn val="ctr"/>
        <c:lblOffset val="100"/>
        <c:noMultiLvlLbl val="0"/>
      </c:catAx>
      <c:valAx>
        <c:axId val="-1659895152"/>
        <c:scaling>
          <c:orientation val="minMax"/>
        </c:scaling>
        <c:delete val="0"/>
        <c:axPos val="l"/>
        <c:numFmt formatCode="0.0%" sourceLinked="1"/>
        <c:majorTickMark val="none"/>
        <c:minorTickMark val="none"/>
        <c:tickLblPos val="nextTo"/>
        <c:spPr>
          <a:ln w="9525">
            <a:noFill/>
          </a:ln>
        </c:spPr>
        <c:crossAx val="-165988753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Custo unitário da disposição final </a:t>
            </a:r>
          </a:p>
          <a:p>
            <a:pPr>
              <a:defRPr/>
            </a:pPr>
            <a:r>
              <a:rPr lang="en-US" sz="1400"/>
              <a:t>(R$/tonelada)</a:t>
            </a:r>
          </a:p>
        </c:rich>
      </c:tx>
      <c:layout/>
      <c:overlay val="0"/>
    </c:title>
    <c:autoTitleDeleted val="0"/>
    <c:plotArea>
      <c:layout/>
      <c:barChart>
        <c:barDir val="col"/>
        <c:grouping val="clustered"/>
        <c:varyColors val="0"/>
        <c:ser>
          <c:idx val="0"/>
          <c:order val="0"/>
          <c:tx>
            <c:strRef>
              <c:f>'Dados dos gráficos - Resíduo'!$A$10</c:f>
              <c:strCache>
                <c:ptCount val="1"/>
                <c:pt idx="0">
                  <c:v>Custo unitário da disposição final</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Resíduo'!$B$10:$G$10</c:f>
              <c:numCache>
                <c:formatCode>#,##0.00</c:formatCode>
                <c:ptCount val="6"/>
                <c:pt idx="0">
                  <c:v>0</c:v>
                </c:pt>
                <c:pt idx="1">
                  <c:v>110.80004542486442</c:v>
                </c:pt>
                <c:pt idx="2">
                  <c:v>0</c:v>
                </c:pt>
                <c:pt idx="3">
                  <c:v>0</c:v>
                </c:pt>
                <c:pt idx="4">
                  <c:v>0</c:v>
                </c:pt>
                <c:pt idx="5">
                  <c:v>0</c:v>
                </c:pt>
              </c:numCache>
            </c:numRef>
          </c:val>
        </c:ser>
        <c:dLbls>
          <c:showLegendKey val="0"/>
          <c:showVal val="0"/>
          <c:showCatName val="0"/>
          <c:showSerName val="0"/>
          <c:showPercent val="0"/>
          <c:showBubbleSize val="0"/>
        </c:dLbls>
        <c:gapWidth val="75"/>
        <c:overlap val="-25"/>
        <c:axId val="-1552915536"/>
        <c:axId val="-1552913904"/>
      </c:barChart>
      <c:catAx>
        <c:axId val="-1552915536"/>
        <c:scaling>
          <c:orientation val="minMax"/>
        </c:scaling>
        <c:delete val="0"/>
        <c:axPos val="b"/>
        <c:numFmt formatCode="General" sourceLinked="1"/>
        <c:majorTickMark val="none"/>
        <c:minorTickMark val="none"/>
        <c:tickLblPos val="nextTo"/>
        <c:crossAx val="-1552913904"/>
        <c:crosses val="autoZero"/>
        <c:auto val="1"/>
        <c:lblAlgn val="ctr"/>
        <c:lblOffset val="100"/>
        <c:noMultiLvlLbl val="0"/>
      </c:catAx>
      <c:valAx>
        <c:axId val="-1552913904"/>
        <c:scaling>
          <c:orientation val="minMax"/>
        </c:scaling>
        <c:delete val="0"/>
        <c:axPos val="l"/>
        <c:numFmt formatCode="#,##0.00" sourceLinked="1"/>
        <c:majorTickMark val="none"/>
        <c:minorTickMark val="none"/>
        <c:tickLblPos val="nextTo"/>
        <c:crossAx val="-155291553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conformidade da quantidade de amostras - turbidez (%)</a:t>
            </a:r>
          </a:p>
        </c:rich>
      </c:tx>
      <c:layout/>
      <c:overlay val="0"/>
    </c:title>
    <c:autoTitleDeleted val="0"/>
    <c:plotArea>
      <c:layout/>
      <c:barChart>
        <c:barDir val="col"/>
        <c:grouping val="clustered"/>
        <c:varyColors val="0"/>
        <c:ser>
          <c:idx val="0"/>
          <c:order val="0"/>
          <c:tx>
            <c:strRef>
              <c:f>'Indicadores - Água e esgoto'!$A$59</c:f>
              <c:strCache>
                <c:ptCount val="1"/>
                <c:pt idx="0">
                  <c:v>índice de conformidade da quantidade de amostras - turbidez</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esgoto'!$E$59:$I$59</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89168"/>
        <c:axId val="-1659894064"/>
      </c:barChart>
      <c:catAx>
        <c:axId val="-1659889168"/>
        <c:scaling>
          <c:orientation val="minMax"/>
        </c:scaling>
        <c:delete val="0"/>
        <c:axPos val="b"/>
        <c:numFmt formatCode="General" sourceLinked="1"/>
        <c:majorTickMark val="none"/>
        <c:minorTickMark val="none"/>
        <c:tickLblPos val="nextTo"/>
        <c:crossAx val="-1659894064"/>
        <c:crosses val="autoZero"/>
        <c:auto val="1"/>
        <c:lblAlgn val="ctr"/>
        <c:lblOffset val="100"/>
        <c:noMultiLvlLbl val="0"/>
      </c:catAx>
      <c:valAx>
        <c:axId val="-1659894064"/>
        <c:scaling>
          <c:orientation val="minMax"/>
        </c:scaling>
        <c:delete val="0"/>
        <c:axPos val="l"/>
        <c:numFmt formatCode="0.0%" sourceLinked="1"/>
        <c:majorTickMark val="none"/>
        <c:minorTickMark val="none"/>
        <c:tickLblPos val="nextTo"/>
        <c:crossAx val="-1659889168"/>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Incidência das análises de turbidez fora do padrão (%)</a:t>
            </a:r>
          </a:p>
        </c:rich>
      </c:tx>
      <c:layout/>
      <c:overlay val="0"/>
    </c:title>
    <c:autoTitleDeleted val="0"/>
    <c:plotArea>
      <c:layout/>
      <c:barChart>
        <c:barDir val="col"/>
        <c:grouping val="clustered"/>
        <c:varyColors val="0"/>
        <c:ser>
          <c:idx val="0"/>
          <c:order val="0"/>
          <c:tx>
            <c:strRef>
              <c:f>'Indicadores - Água e esgoto'!$A$60</c:f>
              <c:strCache>
                <c:ptCount val="1"/>
                <c:pt idx="0">
                  <c:v>Incidência das análises de turbidez fora do padrão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esgoto'!$E$60:$I$60</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91888"/>
        <c:axId val="-1659900592"/>
      </c:barChart>
      <c:catAx>
        <c:axId val="-1659891888"/>
        <c:scaling>
          <c:orientation val="minMax"/>
        </c:scaling>
        <c:delete val="0"/>
        <c:axPos val="b"/>
        <c:numFmt formatCode="General" sourceLinked="1"/>
        <c:majorTickMark val="none"/>
        <c:minorTickMark val="none"/>
        <c:tickLblPos val="nextTo"/>
        <c:crossAx val="-1659900592"/>
        <c:crosses val="autoZero"/>
        <c:auto val="1"/>
        <c:lblAlgn val="ctr"/>
        <c:lblOffset val="100"/>
        <c:noMultiLvlLbl val="0"/>
      </c:catAx>
      <c:valAx>
        <c:axId val="-1659900592"/>
        <c:scaling>
          <c:orientation val="minMax"/>
        </c:scaling>
        <c:delete val="0"/>
        <c:axPos val="l"/>
        <c:numFmt formatCode="0.0%" sourceLinked="1"/>
        <c:majorTickMark val="none"/>
        <c:minorTickMark val="none"/>
        <c:tickLblPos val="nextTo"/>
        <c:crossAx val="-1659891888"/>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Índice de conformidade da quantidade de amostras - coliformes totais (%)</a:t>
            </a:r>
          </a:p>
        </c:rich>
      </c:tx>
      <c:layout/>
      <c:overlay val="0"/>
    </c:title>
    <c:autoTitleDeleted val="0"/>
    <c:plotArea>
      <c:layout/>
      <c:barChart>
        <c:barDir val="col"/>
        <c:grouping val="clustered"/>
        <c:varyColors val="0"/>
        <c:ser>
          <c:idx val="0"/>
          <c:order val="0"/>
          <c:tx>
            <c:strRef>
              <c:f>'Indicadores - Água e esgoto'!$A$61</c:f>
              <c:strCache>
                <c:ptCount val="1"/>
                <c:pt idx="0">
                  <c:v>Índice de conformidade da quantidade de amostras - coliformes totais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esgoto'!$E$61:$I$61</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98416"/>
        <c:axId val="-1659896240"/>
      </c:barChart>
      <c:catAx>
        <c:axId val="-1659898416"/>
        <c:scaling>
          <c:orientation val="minMax"/>
        </c:scaling>
        <c:delete val="0"/>
        <c:axPos val="b"/>
        <c:numFmt formatCode="General" sourceLinked="1"/>
        <c:majorTickMark val="none"/>
        <c:minorTickMark val="none"/>
        <c:tickLblPos val="nextTo"/>
        <c:crossAx val="-1659896240"/>
        <c:crosses val="autoZero"/>
        <c:auto val="1"/>
        <c:lblAlgn val="ctr"/>
        <c:lblOffset val="100"/>
        <c:noMultiLvlLbl val="0"/>
      </c:catAx>
      <c:valAx>
        <c:axId val="-1659896240"/>
        <c:scaling>
          <c:orientation val="minMax"/>
        </c:scaling>
        <c:delete val="0"/>
        <c:axPos val="l"/>
        <c:numFmt formatCode="0.0%" sourceLinked="1"/>
        <c:majorTickMark val="none"/>
        <c:minorTickMark val="none"/>
        <c:tickLblPos val="nextTo"/>
        <c:crossAx val="-165989841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Incidência das análises de coliformes totais fora do padrão (%) </a:t>
            </a:r>
          </a:p>
        </c:rich>
      </c:tx>
      <c:layout/>
      <c:overlay val="0"/>
    </c:title>
    <c:autoTitleDeleted val="0"/>
    <c:plotArea>
      <c:layout/>
      <c:barChart>
        <c:barDir val="col"/>
        <c:grouping val="clustered"/>
        <c:varyColors val="0"/>
        <c:ser>
          <c:idx val="0"/>
          <c:order val="0"/>
          <c:tx>
            <c:strRef>
              <c:f>'Indicadores - Água e esgoto'!$A$62</c:f>
              <c:strCache>
                <c:ptCount val="1"/>
                <c:pt idx="0">
                  <c:v>Incidência das análises de coliformes totais fora do padrão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esgoto'!$E$62:$I$62</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88624"/>
        <c:axId val="-1659892432"/>
      </c:barChart>
      <c:catAx>
        <c:axId val="-1659888624"/>
        <c:scaling>
          <c:orientation val="minMax"/>
        </c:scaling>
        <c:delete val="0"/>
        <c:axPos val="b"/>
        <c:numFmt formatCode="General" sourceLinked="1"/>
        <c:majorTickMark val="none"/>
        <c:minorTickMark val="none"/>
        <c:tickLblPos val="nextTo"/>
        <c:crossAx val="-1659892432"/>
        <c:crosses val="autoZero"/>
        <c:auto val="1"/>
        <c:lblAlgn val="ctr"/>
        <c:lblOffset val="100"/>
        <c:noMultiLvlLbl val="0"/>
      </c:catAx>
      <c:valAx>
        <c:axId val="-1659892432"/>
        <c:scaling>
          <c:orientation val="minMax"/>
        </c:scaling>
        <c:delete val="0"/>
        <c:axPos val="l"/>
        <c:numFmt formatCode="0.0%" sourceLinked="1"/>
        <c:majorTickMark val="none"/>
        <c:minorTickMark val="none"/>
        <c:tickLblPos val="nextTo"/>
        <c:crossAx val="-165988862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Investimento realizado em abastecimento de água (R$/ano) </a:t>
            </a:r>
          </a:p>
        </c:rich>
      </c:tx>
      <c:layout/>
      <c:overlay val="0"/>
    </c:title>
    <c:autoTitleDeleted val="0"/>
    <c:plotArea>
      <c:layout/>
      <c:barChart>
        <c:barDir val="col"/>
        <c:grouping val="clustered"/>
        <c:varyColors val="0"/>
        <c:ser>
          <c:idx val="0"/>
          <c:order val="0"/>
          <c:tx>
            <c:strRef>
              <c:f>'Indicadores - Água e esgoto'!$A$63</c:f>
              <c:strCache>
                <c:ptCount val="1"/>
                <c:pt idx="0">
                  <c:v>Investimento realizado em abastecimento de água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esgoto'!$E$63:$I$63</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90800"/>
        <c:axId val="-1659888080"/>
      </c:barChart>
      <c:catAx>
        <c:axId val="-1659890800"/>
        <c:scaling>
          <c:orientation val="minMax"/>
        </c:scaling>
        <c:delete val="0"/>
        <c:axPos val="b"/>
        <c:numFmt formatCode="General" sourceLinked="1"/>
        <c:majorTickMark val="none"/>
        <c:minorTickMark val="none"/>
        <c:tickLblPos val="nextTo"/>
        <c:crossAx val="-1659888080"/>
        <c:crosses val="autoZero"/>
        <c:auto val="1"/>
        <c:lblAlgn val="ctr"/>
        <c:lblOffset val="100"/>
        <c:noMultiLvlLbl val="0"/>
      </c:catAx>
      <c:valAx>
        <c:axId val="-1659888080"/>
        <c:scaling>
          <c:orientation val="minMax"/>
        </c:scaling>
        <c:delete val="0"/>
        <c:axPos val="l"/>
        <c:numFmt formatCode="#,##0.00" sourceLinked="1"/>
        <c:majorTickMark val="none"/>
        <c:minorTickMark val="none"/>
        <c:tickLblPos val="nextTo"/>
        <c:crossAx val="-165989080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Investimento realizado em esgotamento sanitário (R$/ano)</a:t>
            </a:r>
          </a:p>
        </c:rich>
      </c:tx>
      <c:layout/>
      <c:overlay val="0"/>
    </c:title>
    <c:autoTitleDeleted val="0"/>
    <c:plotArea>
      <c:layout/>
      <c:barChart>
        <c:barDir val="col"/>
        <c:grouping val="clustered"/>
        <c:varyColors val="0"/>
        <c:ser>
          <c:idx val="0"/>
          <c:order val="0"/>
          <c:tx>
            <c:strRef>
              <c:f>'Indicadores - Água e esgoto'!$A$64</c:f>
              <c:strCache>
                <c:ptCount val="1"/>
                <c:pt idx="0">
                  <c:v>Investimento realizado em esgotamento sanitário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esgoto'!$E$64:$I$64</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89712"/>
        <c:axId val="-1659897872"/>
      </c:barChart>
      <c:catAx>
        <c:axId val="-1659889712"/>
        <c:scaling>
          <c:orientation val="minMax"/>
        </c:scaling>
        <c:delete val="0"/>
        <c:axPos val="b"/>
        <c:numFmt formatCode="General" sourceLinked="1"/>
        <c:majorTickMark val="none"/>
        <c:minorTickMark val="none"/>
        <c:tickLblPos val="nextTo"/>
        <c:crossAx val="-1659897872"/>
        <c:crosses val="autoZero"/>
        <c:auto val="1"/>
        <c:lblAlgn val="ctr"/>
        <c:lblOffset val="100"/>
        <c:noMultiLvlLbl val="0"/>
      </c:catAx>
      <c:valAx>
        <c:axId val="-1659897872"/>
        <c:scaling>
          <c:orientation val="minMax"/>
        </c:scaling>
        <c:delete val="0"/>
        <c:axPos val="l"/>
        <c:numFmt formatCode="#,##0.00" sourceLinked="1"/>
        <c:majorTickMark val="none"/>
        <c:minorTickMark val="none"/>
        <c:tickLblPos val="nextTo"/>
        <c:crossAx val="-165988971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Outros investimentos (R$/ano) </a:t>
            </a:r>
          </a:p>
        </c:rich>
      </c:tx>
      <c:layout/>
      <c:overlay val="0"/>
    </c:title>
    <c:autoTitleDeleted val="0"/>
    <c:plotArea>
      <c:layout/>
      <c:barChart>
        <c:barDir val="col"/>
        <c:grouping val="clustered"/>
        <c:varyColors val="0"/>
        <c:ser>
          <c:idx val="0"/>
          <c:order val="0"/>
          <c:tx>
            <c:strRef>
              <c:f>'Indicadores - Água e esgoto'!$A$65</c:f>
              <c:strCache>
                <c:ptCount val="1"/>
                <c:pt idx="0">
                  <c:v>Outros investimentos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esgoto'!$E$65:$I$65</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902224"/>
        <c:axId val="-1659885360"/>
      </c:barChart>
      <c:catAx>
        <c:axId val="-1659902224"/>
        <c:scaling>
          <c:orientation val="minMax"/>
        </c:scaling>
        <c:delete val="0"/>
        <c:axPos val="b"/>
        <c:numFmt formatCode="General" sourceLinked="1"/>
        <c:majorTickMark val="none"/>
        <c:minorTickMark val="none"/>
        <c:tickLblPos val="nextTo"/>
        <c:crossAx val="-1659885360"/>
        <c:crosses val="autoZero"/>
        <c:auto val="1"/>
        <c:lblAlgn val="ctr"/>
        <c:lblOffset val="100"/>
        <c:noMultiLvlLbl val="0"/>
      </c:catAx>
      <c:valAx>
        <c:axId val="-1659885360"/>
        <c:scaling>
          <c:orientation val="minMax"/>
        </c:scaling>
        <c:delete val="0"/>
        <c:axPos val="l"/>
        <c:numFmt formatCode="#,##0.00" sourceLinked="1"/>
        <c:majorTickMark val="none"/>
        <c:minorTickMark val="none"/>
        <c:tickLblPos val="nextTo"/>
        <c:crossAx val="-165990222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Investimento com recursos próprios (R$/ano)</a:t>
            </a:r>
          </a:p>
        </c:rich>
      </c:tx>
      <c:layout/>
      <c:overlay val="0"/>
    </c:title>
    <c:autoTitleDeleted val="0"/>
    <c:plotArea>
      <c:layout/>
      <c:barChart>
        <c:barDir val="col"/>
        <c:grouping val="clustered"/>
        <c:varyColors val="0"/>
        <c:ser>
          <c:idx val="0"/>
          <c:order val="0"/>
          <c:tx>
            <c:strRef>
              <c:f>'Indicadores - Água e esgoto'!$A$66</c:f>
              <c:strCache>
                <c:ptCount val="1"/>
                <c:pt idx="0">
                  <c:v>Investimento com recursos próprios</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esgoto'!$E$66:$I$66</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82096"/>
        <c:axId val="-1659884816"/>
      </c:barChart>
      <c:catAx>
        <c:axId val="-1659882096"/>
        <c:scaling>
          <c:orientation val="minMax"/>
        </c:scaling>
        <c:delete val="0"/>
        <c:axPos val="b"/>
        <c:numFmt formatCode="General" sourceLinked="1"/>
        <c:majorTickMark val="none"/>
        <c:minorTickMark val="none"/>
        <c:tickLblPos val="nextTo"/>
        <c:crossAx val="-1659884816"/>
        <c:crosses val="autoZero"/>
        <c:auto val="1"/>
        <c:lblAlgn val="ctr"/>
        <c:lblOffset val="100"/>
        <c:noMultiLvlLbl val="0"/>
      </c:catAx>
      <c:valAx>
        <c:axId val="-1659884816"/>
        <c:scaling>
          <c:orientation val="minMax"/>
        </c:scaling>
        <c:delete val="0"/>
        <c:axPos val="l"/>
        <c:numFmt formatCode="#,##0.00" sourceLinked="1"/>
        <c:majorTickMark val="none"/>
        <c:minorTickMark val="none"/>
        <c:tickLblPos val="nextTo"/>
        <c:crossAx val="-165988209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Investimento com recursos onerosos (R$/ano)</a:t>
            </a:r>
          </a:p>
        </c:rich>
      </c:tx>
      <c:layout/>
      <c:overlay val="0"/>
    </c:title>
    <c:autoTitleDeleted val="0"/>
    <c:plotArea>
      <c:layout/>
      <c:barChart>
        <c:barDir val="col"/>
        <c:grouping val="clustered"/>
        <c:varyColors val="0"/>
        <c:ser>
          <c:idx val="0"/>
          <c:order val="0"/>
          <c:tx>
            <c:strRef>
              <c:f>'Indicadores - Água e esgoto'!$A$67</c:f>
              <c:strCache>
                <c:ptCount val="1"/>
                <c:pt idx="0">
                  <c:v>Investimento com recursos onerosos</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esgoto'!$E$67:$I$67</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82640"/>
        <c:axId val="-1659881008"/>
      </c:barChart>
      <c:catAx>
        <c:axId val="-1659882640"/>
        <c:scaling>
          <c:orientation val="minMax"/>
        </c:scaling>
        <c:delete val="0"/>
        <c:axPos val="b"/>
        <c:numFmt formatCode="General" sourceLinked="1"/>
        <c:majorTickMark val="none"/>
        <c:minorTickMark val="none"/>
        <c:tickLblPos val="nextTo"/>
        <c:crossAx val="-1659881008"/>
        <c:crosses val="autoZero"/>
        <c:auto val="1"/>
        <c:lblAlgn val="ctr"/>
        <c:lblOffset val="100"/>
        <c:noMultiLvlLbl val="0"/>
      </c:catAx>
      <c:valAx>
        <c:axId val="-1659881008"/>
        <c:scaling>
          <c:orientation val="minMax"/>
        </c:scaling>
        <c:delete val="0"/>
        <c:axPos val="l"/>
        <c:numFmt formatCode="#,##0.00" sourceLinked="1"/>
        <c:majorTickMark val="none"/>
        <c:minorTickMark val="none"/>
        <c:tickLblPos val="nextTo"/>
        <c:crossAx val="-165988264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Investimento com recursos não onerosos (R$/ano) </a:t>
            </a:r>
          </a:p>
        </c:rich>
      </c:tx>
      <c:layout/>
      <c:overlay val="0"/>
    </c:title>
    <c:autoTitleDeleted val="0"/>
    <c:plotArea>
      <c:layout/>
      <c:barChart>
        <c:barDir val="col"/>
        <c:grouping val="clustered"/>
        <c:varyColors val="0"/>
        <c:ser>
          <c:idx val="0"/>
          <c:order val="0"/>
          <c:tx>
            <c:strRef>
              <c:f>'Indicadores - Água e esgoto'!$A$68</c:f>
              <c:strCache>
                <c:ptCount val="1"/>
                <c:pt idx="0">
                  <c:v>Investimento com recursos não onerosos </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esgoto'!$E$68:$I$68</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96784"/>
        <c:axId val="-1659879920"/>
      </c:barChart>
      <c:catAx>
        <c:axId val="-1659896784"/>
        <c:scaling>
          <c:orientation val="minMax"/>
        </c:scaling>
        <c:delete val="0"/>
        <c:axPos val="b"/>
        <c:numFmt formatCode="General" sourceLinked="1"/>
        <c:majorTickMark val="none"/>
        <c:minorTickMark val="none"/>
        <c:tickLblPos val="nextTo"/>
        <c:crossAx val="-1659879920"/>
        <c:crosses val="autoZero"/>
        <c:auto val="1"/>
        <c:lblAlgn val="ctr"/>
        <c:lblOffset val="100"/>
        <c:noMultiLvlLbl val="0"/>
      </c:catAx>
      <c:valAx>
        <c:axId val="-1659879920"/>
        <c:scaling>
          <c:orientation val="minMax"/>
        </c:scaling>
        <c:delete val="0"/>
        <c:axPos val="l"/>
        <c:numFmt formatCode="#,##0.00" sourceLinked="1"/>
        <c:majorTickMark val="none"/>
        <c:minorTickMark val="none"/>
        <c:tickLblPos val="nextTo"/>
        <c:crossAx val="-165989678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400"/>
              <a:t>Despesas per capita com a disposição dos RSU (R$/habitante)</a:t>
            </a:r>
          </a:p>
        </c:rich>
      </c:tx>
      <c:layout/>
      <c:overlay val="0"/>
    </c:title>
    <c:autoTitleDeleted val="0"/>
    <c:plotArea>
      <c:layout/>
      <c:barChart>
        <c:barDir val="col"/>
        <c:grouping val="clustered"/>
        <c:varyColors val="0"/>
        <c:ser>
          <c:idx val="0"/>
          <c:order val="0"/>
          <c:tx>
            <c:strRef>
              <c:f>'Dados dos gráficos - Resíduo'!$A$11</c:f>
              <c:strCache>
                <c:ptCount val="1"/>
                <c:pt idx="0">
                  <c:v>Despesas per capita com a disposição dos RSU</c:v>
                </c:pt>
              </c:strCache>
            </c:strRef>
          </c:tx>
          <c:invertIfNegative val="0"/>
          <c:cat>
            <c:numRef>
              <c:f>'Dados dos gráficos - Resíduo'!$B$2:$G$2</c:f>
              <c:numCache>
                <c:formatCode>General</c:formatCode>
                <c:ptCount val="6"/>
                <c:pt idx="0">
                  <c:v>2013</c:v>
                </c:pt>
                <c:pt idx="1">
                  <c:v>2014</c:v>
                </c:pt>
                <c:pt idx="2">
                  <c:v>2015</c:v>
                </c:pt>
                <c:pt idx="3">
                  <c:v>2016</c:v>
                </c:pt>
                <c:pt idx="4">
                  <c:v>2017</c:v>
                </c:pt>
                <c:pt idx="5">
                  <c:v>2018</c:v>
                </c:pt>
              </c:numCache>
            </c:numRef>
          </c:cat>
          <c:val>
            <c:numRef>
              <c:f>'Dados dos gráficos - Resíduo'!$B$11:$G$11</c:f>
              <c:numCache>
                <c:formatCode>#,##0.00</c:formatCode>
                <c:ptCount val="6"/>
                <c:pt idx="0">
                  <c:v>0</c:v>
                </c:pt>
                <c:pt idx="1">
                  <c:v>46.474665078892528</c:v>
                </c:pt>
                <c:pt idx="2">
                  <c:v>0</c:v>
                </c:pt>
                <c:pt idx="3">
                  <c:v>0</c:v>
                </c:pt>
                <c:pt idx="4">
                  <c:v>0</c:v>
                </c:pt>
                <c:pt idx="5">
                  <c:v>0</c:v>
                </c:pt>
              </c:numCache>
            </c:numRef>
          </c:val>
        </c:ser>
        <c:dLbls>
          <c:showLegendKey val="0"/>
          <c:showVal val="0"/>
          <c:showCatName val="0"/>
          <c:showSerName val="0"/>
          <c:showPercent val="0"/>
          <c:showBubbleSize val="0"/>
        </c:dLbls>
        <c:gapWidth val="75"/>
        <c:overlap val="-25"/>
        <c:axId val="-1552914448"/>
        <c:axId val="-1552911728"/>
      </c:barChart>
      <c:catAx>
        <c:axId val="-1552914448"/>
        <c:scaling>
          <c:orientation val="minMax"/>
        </c:scaling>
        <c:delete val="0"/>
        <c:axPos val="b"/>
        <c:numFmt formatCode="General" sourceLinked="1"/>
        <c:majorTickMark val="none"/>
        <c:minorTickMark val="none"/>
        <c:tickLblPos val="nextTo"/>
        <c:crossAx val="-1552911728"/>
        <c:crosses val="autoZero"/>
        <c:auto val="1"/>
        <c:lblAlgn val="ctr"/>
        <c:lblOffset val="100"/>
        <c:noMultiLvlLbl val="0"/>
      </c:catAx>
      <c:valAx>
        <c:axId val="-1552911728"/>
        <c:scaling>
          <c:orientation val="minMax"/>
        </c:scaling>
        <c:delete val="0"/>
        <c:axPos val="l"/>
        <c:numFmt formatCode="#,##0.00" sourceLinked="1"/>
        <c:majorTickMark val="none"/>
        <c:minorTickMark val="none"/>
        <c:tickLblPos val="nextTo"/>
        <c:crossAx val="-1552914448"/>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 Investimentos totais (R$/ano)</a:t>
            </a:r>
          </a:p>
        </c:rich>
      </c:tx>
      <c:layout/>
      <c:overlay val="0"/>
    </c:title>
    <c:autoTitleDeleted val="0"/>
    <c:plotArea>
      <c:layout/>
      <c:barChart>
        <c:barDir val="col"/>
        <c:grouping val="clustered"/>
        <c:varyColors val="0"/>
        <c:ser>
          <c:idx val="0"/>
          <c:order val="0"/>
          <c:tx>
            <c:strRef>
              <c:f>'Indicadores - Água e esgoto'!$A$69</c:f>
              <c:strCache>
                <c:ptCount val="1"/>
                <c:pt idx="0">
                  <c:v>Investimentos totais</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esgoto'!$E$69:$I$69</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75024"/>
        <c:axId val="-1659878832"/>
      </c:barChart>
      <c:catAx>
        <c:axId val="-1659875024"/>
        <c:scaling>
          <c:orientation val="minMax"/>
        </c:scaling>
        <c:delete val="0"/>
        <c:axPos val="b"/>
        <c:numFmt formatCode="General" sourceLinked="1"/>
        <c:majorTickMark val="none"/>
        <c:minorTickMark val="none"/>
        <c:tickLblPos val="nextTo"/>
        <c:crossAx val="-1659878832"/>
        <c:crosses val="autoZero"/>
        <c:auto val="1"/>
        <c:lblAlgn val="ctr"/>
        <c:lblOffset val="100"/>
        <c:noMultiLvlLbl val="0"/>
      </c:catAx>
      <c:valAx>
        <c:axId val="-1659878832"/>
        <c:scaling>
          <c:orientation val="minMax"/>
        </c:scaling>
        <c:delete val="0"/>
        <c:axPos val="l"/>
        <c:numFmt formatCode="#,##0.00" sourceLinked="1"/>
        <c:majorTickMark val="none"/>
        <c:minorTickMark val="none"/>
        <c:tickLblPos val="nextTo"/>
        <c:spPr>
          <a:ln w="9525">
            <a:noFill/>
          </a:ln>
        </c:spPr>
        <c:crossAx val="-165987502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Participação das economias residenciais de água no total das economias de água (%)</a:t>
            </a:r>
          </a:p>
        </c:rich>
      </c:tx>
      <c:layout/>
      <c:overlay val="0"/>
    </c:title>
    <c:autoTitleDeleted val="0"/>
    <c:plotArea>
      <c:layout/>
      <c:barChart>
        <c:barDir val="col"/>
        <c:grouping val="clustered"/>
        <c:varyColors val="0"/>
        <c:ser>
          <c:idx val="0"/>
          <c:order val="0"/>
          <c:tx>
            <c:strRef>
              <c:f>'Indicadores - Água e esgoto'!$A$6</c:f>
              <c:strCache>
                <c:ptCount val="1"/>
                <c:pt idx="0">
                  <c:v>Participação das economias residenciais de água no total das economias de água</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esgoto'!$E$6:$I$6</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59874480"/>
        <c:axId val="-1659872304"/>
      </c:barChart>
      <c:catAx>
        <c:axId val="-1659874480"/>
        <c:scaling>
          <c:orientation val="minMax"/>
        </c:scaling>
        <c:delete val="0"/>
        <c:axPos val="b"/>
        <c:numFmt formatCode="General" sourceLinked="1"/>
        <c:majorTickMark val="none"/>
        <c:minorTickMark val="none"/>
        <c:tickLblPos val="nextTo"/>
        <c:crossAx val="-1659872304"/>
        <c:crosses val="autoZero"/>
        <c:auto val="1"/>
        <c:lblAlgn val="ctr"/>
        <c:lblOffset val="100"/>
        <c:noMultiLvlLbl val="0"/>
      </c:catAx>
      <c:valAx>
        <c:axId val="-1659872304"/>
        <c:scaling>
          <c:orientation val="minMax"/>
        </c:scaling>
        <c:delete val="0"/>
        <c:axPos val="l"/>
        <c:numFmt formatCode="0.0%" sourceLinked="1"/>
        <c:majorTickMark val="none"/>
        <c:minorTickMark val="none"/>
        <c:tickLblPos val="nextTo"/>
        <c:crossAx val="-165987448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Coleta de Esgoto(%)</a:t>
            </a:r>
          </a:p>
        </c:rich>
      </c:tx>
      <c:layout/>
      <c:overlay val="0"/>
    </c:title>
    <c:autoTitleDeleted val="0"/>
    <c:plotArea>
      <c:layout/>
      <c:barChart>
        <c:barDir val="col"/>
        <c:grouping val="clustered"/>
        <c:varyColors val="0"/>
        <c:ser>
          <c:idx val="0"/>
          <c:order val="0"/>
          <c:tx>
            <c:strRef>
              <c:f>'Indicadores - Água e esgoto'!$A$71</c:f>
              <c:strCache>
                <c:ptCount val="1"/>
                <c:pt idx="0">
                  <c:v>Índice de Coleta de Esgoto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esgoto'!$E$71:$I$71</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71142784"/>
        <c:axId val="-1671142240"/>
      </c:barChart>
      <c:catAx>
        <c:axId val="-1671142784"/>
        <c:scaling>
          <c:orientation val="minMax"/>
        </c:scaling>
        <c:delete val="0"/>
        <c:axPos val="b"/>
        <c:numFmt formatCode="General" sourceLinked="1"/>
        <c:majorTickMark val="none"/>
        <c:minorTickMark val="none"/>
        <c:tickLblPos val="nextTo"/>
        <c:crossAx val="-1671142240"/>
        <c:crosses val="autoZero"/>
        <c:auto val="1"/>
        <c:lblAlgn val="ctr"/>
        <c:lblOffset val="100"/>
        <c:noMultiLvlLbl val="0"/>
      </c:catAx>
      <c:valAx>
        <c:axId val="-1671142240"/>
        <c:scaling>
          <c:orientation val="minMax"/>
        </c:scaling>
        <c:delete val="0"/>
        <c:axPos val="l"/>
        <c:numFmt formatCode="#,##0.00" sourceLinked="1"/>
        <c:majorTickMark val="none"/>
        <c:minorTickMark val="none"/>
        <c:tickLblPos val="nextTo"/>
        <c:crossAx val="-167114278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Tratamento de Esgoto(%)</a:t>
            </a:r>
          </a:p>
        </c:rich>
      </c:tx>
      <c:layout/>
      <c:overlay val="0"/>
    </c:title>
    <c:autoTitleDeleted val="0"/>
    <c:plotArea>
      <c:layout/>
      <c:barChart>
        <c:barDir val="col"/>
        <c:grouping val="clustered"/>
        <c:varyColors val="0"/>
        <c:ser>
          <c:idx val="0"/>
          <c:order val="0"/>
          <c:tx>
            <c:strRef>
              <c:f>'Indicadores - Água e esgoto'!$A$72</c:f>
              <c:strCache>
                <c:ptCount val="1"/>
                <c:pt idx="0">
                  <c:v>Índice de Tratamento de Esgoto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esgoto'!$E$72:$I$72</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71135168"/>
        <c:axId val="-1671151488"/>
      </c:barChart>
      <c:catAx>
        <c:axId val="-1671135168"/>
        <c:scaling>
          <c:orientation val="minMax"/>
        </c:scaling>
        <c:delete val="0"/>
        <c:axPos val="b"/>
        <c:numFmt formatCode="General" sourceLinked="1"/>
        <c:majorTickMark val="none"/>
        <c:minorTickMark val="none"/>
        <c:tickLblPos val="nextTo"/>
        <c:crossAx val="-1671151488"/>
        <c:crosses val="autoZero"/>
        <c:auto val="1"/>
        <c:lblAlgn val="ctr"/>
        <c:lblOffset val="100"/>
        <c:noMultiLvlLbl val="0"/>
      </c:catAx>
      <c:valAx>
        <c:axId val="-1671151488"/>
        <c:scaling>
          <c:orientation val="minMax"/>
        </c:scaling>
        <c:delete val="0"/>
        <c:axPos val="l"/>
        <c:numFmt formatCode="#,##0.00" sourceLinked="1"/>
        <c:majorTickMark val="none"/>
        <c:minorTickMark val="none"/>
        <c:tickLblPos val="nextTo"/>
        <c:crossAx val="-1671135168"/>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Atendimento Urbano(%)</a:t>
            </a:r>
          </a:p>
        </c:rich>
      </c:tx>
      <c:layout/>
      <c:overlay val="0"/>
    </c:title>
    <c:autoTitleDeleted val="0"/>
    <c:plotArea>
      <c:layout/>
      <c:barChart>
        <c:barDir val="col"/>
        <c:grouping val="clustered"/>
        <c:varyColors val="0"/>
        <c:ser>
          <c:idx val="0"/>
          <c:order val="0"/>
          <c:tx>
            <c:strRef>
              <c:f>'Indicadores - Água e esgoto'!$A$73</c:f>
              <c:strCache>
                <c:ptCount val="1"/>
                <c:pt idx="0">
                  <c:v>Índice de Atendimento Urbano de Esgoto Referido ao Município Atendido com Água</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esgoto'!$E$73:$I$73</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71134080"/>
        <c:axId val="-1671133536"/>
      </c:barChart>
      <c:catAx>
        <c:axId val="-1671134080"/>
        <c:scaling>
          <c:orientation val="minMax"/>
        </c:scaling>
        <c:delete val="0"/>
        <c:axPos val="b"/>
        <c:numFmt formatCode="General" sourceLinked="1"/>
        <c:majorTickMark val="none"/>
        <c:minorTickMark val="none"/>
        <c:tickLblPos val="nextTo"/>
        <c:crossAx val="-1671133536"/>
        <c:crosses val="autoZero"/>
        <c:auto val="1"/>
        <c:lblAlgn val="ctr"/>
        <c:lblOffset val="100"/>
        <c:noMultiLvlLbl val="0"/>
      </c:catAx>
      <c:valAx>
        <c:axId val="-1671133536"/>
        <c:scaling>
          <c:orientation val="minMax"/>
        </c:scaling>
        <c:delete val="0"/>
        <c:axPos val="l"/>
        <c:numFmt formatCode="#,##0.00" sourceLinked="1"/>
        <c:majorTickMark val="none"/>
        <c:minorTickMark val="none"/>
        <c:tickLblPos val="nextTo"/>
        <c:crossAx val="-1671134080"/>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Esgoto Tratado(%)</a:t>
            </a:r>
          </a:p>
        </c:rich>
      </c:tx>
      <c:layout/>
      <c:overlay val="0"/>
    </c:title>
    <c:autoTitleDeleted val="0"/>
    <c:plotArea>
      <c:layout/>
      <c:barChart>
        <c:barDir val="col"/>
        <c:grouping val="clustered"/>
        <c:varyColors val="0"/>
        <c:ser>
          <c:idx val="0"/>
          <c:order val="0"/>
          <c:tx>
            <c:strRef>
              <c:f>'Indicadores - Água e esgoto'!$A$74</c:f>
              <c:strCache>
                <c:ptCount val="1"/>
                <c:pt idx="0">
                  <c:v>Índice de Esgoto Tratado Referido à Água Consumida</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esgoto'!$E$74:$I$74</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71149856"/>
        <c:axId val="-1671138976"/>
      </c:barChart>
      <c:catAx>
        <c:axId val="-1671149856"/>
        <c:scaling>
          <c:orientation val="minMax"/>
        </c:scaling>
        <c:delete val="0"/>
        <c:axPos val="b"/>
        <c:numFmt formatCode="General" sourceLinked="1"/>
        <c:majorTickMark val="none"/>
        <c:minorTickMark val="none"/>
        <c:tickLblPos val="nextTo"/>
        <c:crossAx val="-1671138976"/>
        <c:crosses val="autoZero"/>
        <c:auto val="1"/>
        <c:lblAlgn val="ctr"/>
        <c:lblOffset val="100"/>
        <c:noMultiLvlLbl val="0"/>
      </c:catAx>
      <c:valAx>
        <c:axId val="-1671138976"/>
        <c:scaling>
          <c:orientation val="minMax"/>
        </c:scaling>
        <c:delete val="0"/>
        <c:axPos val="l"/>
        <c:numFmt formatCode="#,##0.00" sourceLinked="1"/>
        <c:majorTickMark val="none"/>
        <c:minorTickMark val="none"/>
        <c:tickLblPos val="nextTo"/>
        <c:crossAx val="-1671149856"/>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 de Atendimento Urbano(%)</a:t>
            </a:r>
          </a:p>
        </c:rich>
      </c:tx>
      <c:layout/>
      <c:overlay val="0"/>
    </c:title>
    <c:autoTitleDeleted val="0"/>
    <c:plotArea>
      <c:layout/>
      <c:barChart>
        <c:barDir val="col"/>
        <c:grouping val="clustered"/>
        <c:varyColors val="0"/>
        <c:ser>
          <c:idx val="0"/>
          <c:order val="0"/>
          <c:tx>
            <c:strRef>
              <c:f>'Indicadores - Água e esgoto'!$A$75</c:f>
              <c:strCache>
                <c:ptCount val="1"/>
                <c:pt idx="0">
                  <c:v>Índice de Atendimento Urbano de Esgoto Referido ao Município Atendido com Esgoto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esgoto'!$E$75:$I$75</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71131904"/>
        <c:axId val="-1671148224"/>
      </c:barChart>
      <c:catAx>
        <c:axId val="-1671131904"/>
        <c:scaling>
          <c:orientation val="minMax"/>
        </c:scaling>
        <c:delete val="0"/>
        <c:axPos val="b"/>
        <c:numFmt formatCode="General" sourceLinked="1"/>
        <c:majorTickMark val="none"/>
        <c:minorTickMark val="none"/>
        <c:tickLblPos val="nextTo"/>
        <c:crossAx val="-1671148224"/>
        <c:crosses val="autoZero"/>
        <c:auto val="1"/>
        <c:lblAlgn val="ctr"/>
        <c:lblOffset val="100"/>
        <c:noMultiLvlLbl val="0"/>
      </c:catAx>
      <c:valAx>
        <c:axId val="-1671148224"/>
        <c:scaling>
          <c:orientation val="minMax"/>
        </c:scaling>
        <c:delete val="0"/>
        <c:axPos val="l"/>
        <c:numFmt formatCode="#,##0.00" sourceLinked="1"/>
        <c:majorTickMark val="none"/>
        <c:minorTickMark val="none"/>
        <c:tickLblPos val="nextTo"/>
        <c:crossAx val="-167113190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Índice</a:t>
            </a:r>
            <a:r>
              <a:rPr lang="en-US" sz="1600" baseline="0"/>
              <a:t> de Atendimento total de Esgoto(%)</a:t>
            </a:r>
            <a:endParaRPr lang="en-US" sz="1600"/>
          </a:p>
        </c:rich>
      </c:tx>
      <c:layout/>
      <c:overlay val="0"/>
    </c:title>
    <c:autoTitleDeleted val="0"/>
    <c:plotArea>
      <c:layout/>
      <c:barChart>
        <c:barDir val="col"/>
        <c:grouping val="clustered"/>
        <c:varyColors val="0"/>
        <c:ser>
          <c:idx val="0"/>
          <c:order val="0"/>
          <c:tx>
            <c:strRef>
              <c:f>'Indicadores - Água e esgoto'!$A$76</c:f>
              <c:strCache>
                <c:ptCount val="1"/>
                <c:pt idx="0">
                  <c:v>Índice de Atendimento Total de Esgoto Referido ao Município Atendido com Água</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esgoto'!$E$76:$I$76</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71118304"/>
        <c:axId val="-1671131360"/>
      </c:barChart>
      <c:catAx>
        <c:axId val="-1671118304"/>
        <c:scaling>
          <c:orientation val="minMax"/>
        </c:scaling>
        <c:delete val="0"/>
        <c:axPos val="b"/>
        <c:numFmt formatCode="General" sourceLinked="1"/>
        <c:majorTickMark val="none"/>
        <c:minorTickMark val="none"/>
        <c:tickLblPos val="nextTo"/>
        <c:crossAx val="-1671131360"/>
        <c:crosses val="autoZero"/>
        <c:auto val="1"/>
        <c:lblAlgn val="ctr"/>
        <c:lblOffset val="100"/>
        <c:noMultiLvlLbl val="0"/>
      </c:catAx>
      <c:valAx>
        <c:axId val="-1671131360"/>
        <c:scaling>
          <c:orientation val="minMax"/>
        </c:scaling>
        <c:delete val="0"/>
        <c:axPos val="l"/>
        <c:numFmt formatCode="#,##0.00" sourceLinked="1"/>
        <c:majorTickMark val="none"/>
        <c:minorTickMark val="none"/>
        <c:tickLblPos val="nextTo"/>
        <c:crossAx val="-1671118304"/>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Tarifa</a:t>
            </a:r>
            <a:r>
              <a:rPr lang="en-US" sz="1600" baseline="0"/>
              <a:t> Média de Esgoto(R$/m³)</a:t>
            </a:r>
            <a:endParaRPr lang="en-US" sz="1600"/>
          </a:p>
        </c:rich>
      </c:tx>
      <c:layout/>
      <c:overlay val="0"/>
    </c:title>
    <c:autoTitleDeleted val="0"/>
    <c:plotArea>
      <c:layout/>
      <c:barChart>
        <c:barDir val="col"/>
        <c:grouping val="clustered"/>
        <c:varyColors val="0"/>
        <c:ser>
          <c:idx val="0"/>
          <c:order val="0"/>
          <c:tx>
            <c:strRef>
              <c:f>'Indicadores - Água e esgoto'!$A$77</c:f>
              <c:strCache>
                <c:ptCount val="1"/>
                <c:pt idx="0">
                  <c:v>Tarifa Média de Esgoto</c:v>
                </c:pt>
              </c:strCache>
            </c:strRef>
          </c:tx>
          <c:invertIfNegative val="0"/>
          <c:cat>
            <c:numRef>
              <c:f>'Indicadores - Água e esgoto'!$E$2:$I$2</c:f>
              <c:numCache>
                <c:formatCode>General</c:formatCode>
                <c:ptCount val="5"/>
                <c:pt idx="0">
                  <c:v>2015</c:v>
                </c:pt>
                <c:pt idx="1">
                  <c:v>2016</c:v>
                </c:pt>
                <c:pt idx="2">
                  <c:v>2017</c:v>
                </c:pt>
                <c:pt idx="3">
                  <c:v>2018</c:v>
                </c:pt>
                <c:pt idx="4">
                  <c:v>2019</c:v>
                </c:pt>
              </c:numCache>
            </c:numRef>
          </c:cat>
          <c:val>
            <c:numRef>
              <c:f>'Indicadores - Água e esgoto'!$E$77:$I$77</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75"/>
        <c:overlap val="-25"/>
        <c:axId val="-1671122112"/>
        <c:axId val="-1671127008"/>
      </c:barChart>
      <c:catAx>
        <c:axId val="-1671122112"/>
        <c:scaling>
          <c:orientation val="minMax"/>
        </c:scaling>
        <c:delete val="0"/>
        <c:axPos val="b"/>
        <c:numFmt formatCode="General" sourceLinked="1"/>
        <c:majorTickMark val="none"/>
        <c:minorTickMark val="none"/>
        <c:tickLblPos val="nextTo"/>
        <c:crossAx val="-1671127008"/>
        <c:crosses val="autoZero"/>
        <c:auto val="1"/>
        <c:lblAlgn val="ctr"/>
        <c:lblOffset val="100"/>
        <c:noMultiLvlLbl val="0"/>
      </c:catAx>
      <c:valAx>
        <c:axId val="-1671127008"/>
        <c:scaling>
          <c:orientation val="minMax"/>
        </c:scaling>
        <c:delete val="0"/>
        <c:axPos val="l"/>
        <c:numFmt formatCode="#,##0.00" sourceLinked="1"/>
        <c:majorTickMark val="none"/>
        <c:minorTickMark val="none"/>
        <c:tickLblPos val="nextTo"/>
        <c:crossAx val="-1671122112"/>
        <c:crosses val="autoZero"/>
        <c:crossBetween val="between"/>
      </c:valAx>
    </c:plotArea>
    <c:legend>
      <c:legendPos val="b"/>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sz="1600"/>
              <a:t>Indice de vias pavimentadas (%)</a:t>
            </a:r>
          </a:p>
        </c:rich>
      </c:tx>
      <c:overlay val="0"/>
    </c:title>
    <c:autoTitleDeleted val="0"/>
    <c:plotArea>
      <c:layout/>
      <c:barChart>
        <c:barDir val="col"/>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 - Drenagem'!$D$2:$H$2</c:f>
              <c:numCache>
                <c:formatCode>General</c:formatCode>
                <c:ptCount val="5"/>
                <c:pt idx="0">
                  <c:v>2015</c:v>
                </c:pt>
                <c:pt idx="1">
                  <c:v>2016</c:v>
                </c:pt>
                <c:pt idx="2">
                  <c:v>2017</c:v>
                </c:pt>
                <c:pt idx="3">
                  <c:v>2018</c:v>
                </c:pt>
                <c:pt idx="4">
                  <c:v>2019</c:v>
                </c:pt>
              </c:numCache>
            </c:numRef>
          </c:cat>
          <c:val>
            <c:numRef>
              <c:f>'Indicadores - Drenagem'!#REF!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'Indicadores - Drenagem'!#REF!</c15:sqref>
                        </c15:formulaRef>
                      </c:ext>
                    </c:extLst>
                    <c:strCache>
                      <c:ptCount val="1"/>
                      <c:pt idx="0">
                        <c:v>#REF!</c:v>
                      </c:pt>
                    </c:strCache>
                  </c:strRef>
                </c15:tx>
              </c15:filteredSeriesTitle>
            </c:ext>
          </c:extLst>
        </c:ser>
        <c:dLbls>
          <c:dLblPos val="outEnd"/>
          <c:showLegendKey val="0"/>
          <c:showVal val="1"/>
          <c:showCatName val="0"/>
          <c:showSerName val="0"/>
          <c:showPercent val="0"/>
          <c:showBubbleSize val="0"/>
        </c:dLbls>
        <c:gapWidth val="75"/>
        <c:overlap val="-25"/>
        <c:axId val="-1659875568"/>
        <c:axId val="-1659870672"/>
      </c:barChart>
      <c:catAx>
        <c:axId val="-1659875568"/>
        <c:scaling>
          <c:orientation val="minMax"/>
        </c:scaling>
        <c:delete val="0"/>
        <c:axPos val="b"/>
        <c:numFmt formatCode="General" sourceLinked="1"/>
        <c:majorTickMark val="none"/>
        <c:minorTickMark val="none"/>
        <c:tickLblPos val="nextTo"/>
        <c:crossAx val="-1659870672"/>
        <c:crosses val="autoZero"/>
        <c:auto val="1"/>
        <c:lblAlgn val="ctr"/>
        <c:lblOffset val="100"/>
        <c:noMultiLvlLbl val="0"/>
      </c:catAx>
      <c:valAx>
        <c:axId val="-1659870672"/>
        <c:scaling>
          <c:orientation val="minMax"/>
        </c:scaling>
        <c:delete val="0"/>
        <c:axPos val="l"/>
        <c:numFmt formatCode="General" sourceLinked="1"/>
        <c:majorTickMark val="none"/>
        <c:minorTickMark val="none"/>
        <c:tickLblPos val="nextTo"/>
        <c:crossAx val="-165987556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Indicadores - Drenagem'!A1"/><Relationship Id="rId18" Type="http://schemas.openxmlformats.org/officeDocument/2006/relationships/hyperlink" Target="#'Gr&#225;ficos - Social'!A1"/><Relationship Id="rId3" Type="http://schemas.openxmlformats.org/officeDocument/2006/relationships/hyperlink" Target="#'Indicadores - Res&#237;duos'!A1"/><Relationship Id="rId7" Type="http://schemas.openxmlformats.org/officeDocument/2006/relationships/hyperlink" Target="#'Gr&#225;ficos - &#193;gua e esgoto'!A1"/><Relationship Id="rId12" Type="http://schemas.openxmlformats.org/officeDocument/2006/relationships/image" Target="../media/image5.png"/><Relationship Id="rId17" Type="http://schemas.openxmlformats.org/officeDocument/2006/relationships/hyperlink" Target="#'Base de Dados - Social'!A1"/><Relationship Id="rId2" Type="http://schemas.openxmlformats.org/officeDocument/2006/relationships/image" Target="../media/image1.png"/><Relationship Id="rId16" Type="http://schemas.openxmlformats.org/officeDocument/2006/relationships/image" Target="../media/image6.png"/><Relationship Id="rId1" Type="http://schemas.openxmlformats.org/officeDocument/2006/relationships/hyperlink" Target="#'Base de Dados - Res&#237;duos'!A1"/><Relationship Id="rId6" Type="http://schemas.openxmlformats.org/officeDocument/2006/relationships/image" Target="../media/image3.png"/><Relationship Id="rId11" Type="http://schemas.openxmlformats.org/officeDocument/2006/relationships/hyperlink" Target="#'Base de Dados - Drenagem'!A1"/><Relationship Id="rId5" Type="http://schemas.openxmlformats.org/officeDocument/2006/relationships/hyperlink" Target="#'Gr&#225;ficos - Res&#237;duos'!A1"/><Relationship Id="rId15" Type="http://schemas.openxmlformats.org/officeDocument/2006/relationships/hyperlink" Target="#'Indicadores - Social'!A1"/><Relationship Id="rId10" Type="http://schemas.openxmlformats.org/officeDocument/2006/relationships/hyperlink" Target="#'Base de Dados - &#193;gua e esgoto'!A1"/><Relationship Id="rId19" Type="http://schemas.openxmlformats.org/officeDocument/2006/relationships/image" Target="../media/image7.jpeg"/><Relationship Id="rId4" Type="http://schemas.openxmlformats.org/officeDocument/2006/relationships/image" Target="../media/image2.png"/><Relationship Id="rId9" Type="http://schemas.openxmlformats.org/officeDocument/2006/relationships/hyperlink" Target="#'Indicadores - &#193;gua e esgoto'!A1"/><Relationship Id="rId14" Type="http://schemas.openxmlformats.org/officeDocument/2006/relationships/hyperlink" Target="#'Gr&#225;ficos - Drenagem'!A1"/></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Menu!A1"/><Relationship Id="rId1" Type="http://schemas.openxmlformats.org/officeDocument/2006/relationships/chart" Target="../charts/chart9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image" Target="../media/image9.png"/><Relationship Id="rId7" Type="http://schemas.openxmlformats.org/officeDocument/2006/relationships/chart" Target="../charts/chart104.xml"/><Relationship Id="rId12" Type="http://schemas.openxmlformats.org/officeDocument/2006/relationships/chart" Target="../charts/chart109.xml"/><Relationship Id="rId2" Type="http://schemas.openxmlformats.org/officeDocument/2006/relationships/hyperlink" Target="#Menu!A1"/><Relationship Id="rId1" Type="http://schemas.openxmlformats.org/officeDocument/2006/relationships/chart" Target="../charts/chart100.xml"/><Relationship Id="rId6" Type="http://schemas.openxmlformats.org/officeDocument/2006/relationships/chart" Target="../charts/chart103.xml"/><Relationship Id="rId11" Type="http://schemas.openxmlformats.org/officeDocument/2006/relationships/chart" Target="../charts/chart108.xml"/><Relationship Id="rId5" Type="http://schemas.openxmlformats.org/officeDocument/2006/relationships/chart" Target="../charts/chart102.xml"/><Relationship Id="rId10" Type="http://schemas.openxmlformats.org/officeDocument/2006/relationships/chart" Target="../charts/chart107.xml"/><Relationship Id="rId4" Type="http://schemas.openxmlformats.org/officeDocument/2006/relationships/chart" Target="../charts/chart101.xml"/><Relationship Id="rId9" Type="http://schemas.openxmlformats.org/officeDocument/2006/relationships/chart" Target="../charts/chart106.xml"/></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 Type="http://schemas.openxmlformats.org/officeDocument/2006/relationships/image" Target="../media/image9.png"/><Relationship Id="rId21" Type="http://schemas.openxmlformats.org/officeDocument/2006/relationships/chart" Target="../charts/chart19.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2" Type="http://schemas.openxmlformats.org/officeDocument/2006/relationships/hyperlink" Target="#Menu!A1"/><Relationship Id="rId16" Type="http://schemas.openxmlformats.org/officeDocument/2006/relationships/chart" Target="../charts/chart14.xml"/><Relationship Id="rId20" Type="http://schemas.openxmlformats.org/officeDocument/2006/relationships/chart" Target="../charts/chart18.xml"/><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6" Type="http://schemas.openxmlformats.org/officeDocument/2006/relationships/chart" Target="../charts/chart49.xml"/><Relationship Id="rId21" Type="http://schemas.openxmlformats.org/officeDocument/2006/relationships/chart" Target="../charts/chart44.xml"/><Relationship Id="rId42" Type="http://schemas.openxmlformats.org/officeDocument/2006/relationships/chart" Target="../charts/chart65.xml"/><Relationship Id="rId47" Type="http://schemas.openxmlformats.org/officeDocument/2006/relationships/chart" Target="../charts/chart70.xml"/><Relationship Id="rId63" Type="http://schemas.openxmlformats.org/officeDocument/2006/relationships/chart" Target="../charts/chart86.xml"/><Relationship Id="rId68" Type="http://schemas.openxmlformats.org/officeDocument/2006/relationships/chart" Target="../charts/chart91.xml"/><Relationship Id="rId2" Type="http://schemas.openxmlformats.org/officeDocument/2006/relationships/hyperlink" Target="#Menu!A1"/><Relationship Id="rId16" Type="http://schemas.openxmlformats.org/officeDocument/2006/relationships/chart" Target="../charts/chart39.xml"/><Relationship Id="rId29" Type="http://schemas.openxmlformats.org/officeDocument/2006/relationships/chart" Target="../charts/chart52.xml"/><Relationship Id="rId11" Type="http://schemas.openxmlformats.org/officeDocument/2006/relationships/chart" Target="../charts/chart34.xml"/><Relationship Id="rId24" Type="http://schemas.openxmlformats.org/officeDocument/2006/relationships/chart" Target="../charts/chart47.xml"/><Relationship Id="rId32" Type="http://schemas.openxmlformats.org/officeDocument/2006/relationships/chart" Target="../charts/chart55.xml"/><Relationship Id="rId37" Type="http://schemas.openxmlformats.org/officeDocument/2006/relationships/chart" Target="../charts/chart60.xml"/><Relationship Id="rId40" Type="http://schemas.openxmlformats.org/officeDocument/2006/relationships/chart" Target="../charts/chart63.xml"/><Relationship Id="rId45" Type="http://schemas.openxmlformats.org/officeDocument/2006/relationships/chart" Target="../charts/chart68.xml"/><Relationship Id="rId53" Type="http://schemas.openxmlformats.org/officeDocument/2006/relationships/chart" Target="../charts/chart76.xml"/><Relationship Id="rId58" Type="http://schemas.openxmlformats.org/officeDocument/2006/relationships/chart" Target="../charts/chart81.xml"/><Relationship Id="rId66" Type="http://schemas.openxmlformats.org/officeDocument/2006/relationships/chart" Target="../charts/chart89.xml"/><Relationship Id="rId74" Type="http://schemas.openxmlformats.org/officeDocument/2006/relationships/chart" Target="../charts/chart97.xml"/><Relationship Id="rId5" Type="http://schemas.openxmlformats.org/officeDocument/2006/relationships/chart" Target="../charts/chart28.xml"/><Relationship Id="rId61" Type="http://schemas.openxmlformats.org/officeDocument/2006/relationships/chart" Target="../charts/chart84.xml"/><Relationship Id="rId19" Type="http://schemas.openxmlformats.org/officeDocument/2006/relationships/chart" Target="../charts/chart42.xml"/><Relationship Id="rId14" Type="http://schemas.openxmlformats.org/officeDocument/2006/relationships/chart" Target="../charts/chart37.xml"/><Relationship Id="rId22" Type="http://schemas.openxmlformats.org/officeDocument/2006/relationships/chart" Target="../charts/chart45.xml"/><Relationship Id="rId27" Type="http://schemas.openxmlformats.org/officeDocument/2006/relationships/chart" Target="../charts/chart50.xml"/><Relationship Id="rId30" Type="http://schemas.openxmlformats.org/officeDocument/2006/relationships/chart" Target="../charts/chart53.xml"/><Relationship Id="rId35" Type="http://schemas.openxmlformats.org/officeDocument/2006/relationships/chart" Target="../charts/chart58.xml"/><Relationship Id="rId43" Type="http://schemas.openxmlformats.org/officeDocument/2006/relationships/chart" Target="../charts/chart66.xml"/><Relationship Id="rId48" Type="http://schemas.openxmlformats.org/officeDocument/2006/relationships/chart" Target="../charts/chart71.xml"/><Relationship Id="rId56" Type="http://schemas.openxmlformats.org/officeDocument/2006/relationships/chart" Target="../charts/chart79.xml"/><Relationship Id="rId64" Type="http://schemas.openxmlformats.org/officeDocument/2006/relationships/chart" Target="../charts/chart87.xml"/><Relationship Id="rId69" Type="http://schemas.openxmlformats.org/officeDocument/2006/relationships/chart" Target="../charts/chart92.xml"/><Relationship Id="rId8" Type="http://schemas.openxmlformats.org/officeDocument/2006/relationships/chart" Target="../charts/chart31.xml"/><Relationship Id="rId51" Type="http://schemas.openxmlformats.org/officeDocument/2006/relationships/chart" Target="../charts/chart74.xml"/><Relationship Id="rId72" Type="http://schemas.openxmlformats.org/officeDocument/2006/relationships/chart" Target="../charts/chart95.xml"/><Relationship Id="rId3" Type="http://schemas.openxmlformats.org/officeDocument/2006/relationships/image" Target="../media/image9.png"/><Relationship Id="rId12" Type="http://schemas.openxmlformats.org/officeDocument/2006/relationships/chart" Target="../charts/chart35.xml"/><Relationship Id="rId17" Type="http://schemas.openxmlformats.org/officeDocument/2006/relationships/chart" Target="../charts/chart40.xml"/><Relationship Id="rId25" Type="http://schemas.openxmlformats.org/officeDocument/2006/relationships/chart" Target="../charts/chart48.xml"/><Relationship Id="rId33" Type="http://schemas.openxmlformats.org/officeDocument/2006/relationships/chart" Target="../charts/chart56.xml"/><Relationship Id="rId38" Type="http://schemas.openxmlformats.org/officeDocument/2006/relationships/chart" Target="../charts/chart61.xml"/><Relationship Id="rId46" Type="http://schemas.openxmlformats.org/officeDocument/2006/relationships/chart" Target="../charts/chart69.xml"/><Relationship Id="rId59" Type="http://schemas.openxmlformats.org/officeDocument/2006/relationships/chart" Target="../charts/chart82.xml"/><Relationship Id="rId67" Type="http://schemas.openxmlformats.org/officeDocument/2006/relationships/chart" Target="../charts/chart90.xml"/><Relationship Id="rId20" Type="http://schemas.openxmlformats.org/officeDocument/2006/relationships/chart" Target="../charts/chart43.xml"/><Relationship Id="rId41" Type="http://schemas.openxmlformats.org/officeDocument/2006/relationships/chart" Target="../charts/chart64.xml"/><Relationship Id="rId54" Type="http://schemas.openxmlformats.org/officeDocument/2006/relationships/chart" Target="../charts/chart77.xml"/><Relationship Id="rId62" Type="http://schemas.openxmlformats.org/officeDocument/2006/relationships/chart" Target="../charts/chart85.xml"/><Relationship Id="rId70" Type="http://schemas.openxmlformats.org/officeDocument/2006/relationships/chart" Target="../charts/chart93.xml"/><Relationship Id="rId75" Type="http://schemas.openxmlformats.org/officeDocument/2006/relationships/chart" Target="../charts/chart98.xml"/><Relationship Id="rId1" Type="http://schemas.openxmlformats.org/officeDocument/2006/relationships/chart" Target="../charts/chart26.xml"/><Relationship Id="rId6" Type="http://schemas.openxmlformats.org/officeDocument/2006/relationships/chart" Target="../charts/chart29.xml"/><Relationship Id="rId15" Type="http://schemas.openxmlformats.org/officeDocument/2006/relationships/chart" Target="../charts/chart38.xml"/><Relationship Id="rId23" Type="http://schemas.openxmlformats.org/officeDocument/2006/relationships/chart" Target="../charts/chart46.xml"/><Relationship Id="rId28" Type="http://schemas.openxmlformats.org/officeDocument/2006/relationships/chart" Target="../charts/chart51.xml"/><Relationship Id="rId36" Type="http://schemas.openxmlformats.org/officeDocument/2006/relationships/chart" Target="../charts/chart59.xml"/><Relationship Id="rId49" Type="http://schemas.openxmlformats.org/officeDocument/2006/relationships/chart" Target="../charts/chart72.xml"/><Relationship Id="rId57" Type="http://schemas.openxmlformats.org/officeDocument/2006/relationships/chart" Target="../charts/chart80.xml"/><Relationship Id="rId10" Type="http://schemas.openxmlformats.org/officeDocument/2006/relationships/chart" Target="../charts/chart33.xml"/><Relationship Id="rId31" Type="http://schemas.openxmlformats.org/officeDocument/2006/relationships/chart" Target="../charts/chart54.xml"/><Relationship Id="rId44" Type="http://schemas.openxmlformats.org/officeDocument/2006/relationships/chart" Target="../charts/chart67.xml"/><Relationship Id="rId52" Type="http://schemas.openxmlformats.org/officeDocument/2006/relationships/chart" Target="../charts/chart75.xml"/><Relationship Id="rId60" Type="http://schemas.openxmlformats.org/officeDocument/2006/relationships/chart" Target="../charts/chart83.xml"/><Relationship Id="rId65" Type="http://schemas.openxmlformats.org/officeDocument/2006/relationships/chart" Target="../charts/chart88.xml"/><Relationship Id="rId73" Type="http://schemas.openxmlformats.org/officeDocument/2006/relationships/chart" Target="../charts/chart96.xml"/><Relationship Id="rId4" Type="http://schemas.openxmlformats.org/officeDocument/2006/relationships/chart" Target="../charts/chart27.xml"/><Relationship Id="rId9" Type="http://schemas.openxmlformats.org/officeDocument/2006/relationships/chart" Target="../charts/chart32.xml"/><Relationship Id="rId13" Type="http://schemas.openxmlformats.org/officeDocument/2006/relationships/chart" Target="../charts/chart36.xml"/><Relationship Id="rId18" Type="http://schemas.openxmlformats.org/officeDocument/2006/relationships/chart" Target="../charts/chart41.xml"/><Relationship Id="rId39" Type="http://schemas.openxmlformats.org/officeDocument/2006/relationships/chart" Target="../charts/chart62.xml"/><Relationship Id="rId34" Type="http://schemas.openxmlformats.org/officeDocument/2006/relationships/chart" Target="../charts/chart57.xml"/><Relationship Id="rId50" Type="http://schemas.openxmlformats.org/officeDocument/2006/relationships/chart" Target="../charts/chart73.xml"/><Relationship Id="rId55" Type="http://schemas.openxmlformats.org/officeDocument/2006/relationships/chart" Target="../charts/chart78.xml"/><Relationship Id="rId7" Type="http://schemas.openxmlformats.org/officeDocument/2006/relationships/chart" Target="../charts/chart30.xml"/><Relationship Id="rId71" Type="http://schemas.openxmlformats.org/officeDocument/2006/relationships/chart" Target="../charts/chart94.xml"/></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4</xdr:col>
      <xdr:colOff>200025</xdr:colOff>
      <xdr:row>11</xdr:row>
      <xdr:rowOff>85725</xdr:rowOff>
    </xdr:from>
    <xdr:to>
      <xdr:col>7</xdr:col>
      <xdr:colOff>0</xdr:colOff>
      <xdr:row>14</xdr:row>
      <xdr:rowOff>104775</xdr:rowOff>
    </xdr:to>
    <xdr:pic>
      <xdr:nvPicPr>
        <xdr:cNvPr id="8" name="Imagem 7">
          <a:hlinkClick xmlns:r="http://schemas.openxmlformats.org/officeDocument/2006/relationships" r:id="rId1"/>
        </xdr:cNvPr>
        <xdr:cNvPicPr>
          <a:picLocks noChangeAspect="1"/>
        </xdr:cNvPicPr>
      </xdr:nvPicPr>
      <xdr:blipFill rotWithShape="1">
        <a:blip xmlns:r="http://schemas.openxmlformats.org/officeDocument/2006/relationships" r:embed="rId2"/>
        <a:srcRect l="31879" t="28781" r="56245" b="64329"/>
        <a:stretch/>
      </xdr:blipFill>
      <xdr:spPr>
        <a:xfrm>
          <a:off x="2638425" y="2181225"/>
          <a:ext cx="1628775" cy="590550"/>
        </a:xfrm>
        <a:prstGeom prst="rect">
          <a:avLst/>
        </a:prstGeom>
      </xdr:spPr>
    </xdr:pic>
    <xdr:clientData/>
  </xdr:twoCellAnchor>
  <xdr:twoCellAnchor>
    <xdr:from>
      <xdr:col>5</xdr:col>
      <xdr:colOff>95249</xdr:colOff>
      <xdr:row>1</xdr:row>
      <xdr:rowOff>152401</xdr:rowOff>
    </xdr:from>
    <xdr:to>
      <xdr:col>14</xdr:col>
      <xdr:colOff>1609725</xdr:colOff>
      <xdr:row>5</xdr:row>
      <xdr:rowOff>57151</xdr:rowOff>
    </xdr:to>
    <xdr:sp macro="" textlink="">
      <xdr:nvSpPr>
        <xdr:cNvPr id="9" name="CaixaDeTexto 8"/>
        <xdr:cNvSpPr txBox="1"/>
      </xdr:nvSpPr>
      <xdr:spPr>
        <a:xfrm>
          <a:off x="3143249" y="342901"/>
          <a:ext cx="7000876" cy="666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a:latin typeface="Arial" panose="020B0604020202020204" pitchFamily="34" charset="0"/>
              <a:cs typeface="Arial" panose="020B0604020202020204" pitchFamily="34" charset="0"/>
            </a:rPr>
            <a:t>Indicadores de Desempenho do Plano Municipal de Saneamento Básico</a:t>
          </a:r>
        </a:p>
        <a:p>
          <a:pPr algn="ctr"/>
          <a:r>
            <a:rPr lang="pt-BR" sz="1600">
              <a:latin typeface="Arial" panose="020B0604020202020204" pitchFamily="34" charset="0"/>
              <a:cs typeface="Arial" panose="020B0604020202020204" pitchFamily="34" charset="0"/>
            </a:rPr>
            <a:t>Prefeitura</a:t>
          </a:r>
          <a:r>
            <a:rPr lang="pt-BR" sz="1600" baseline="0">
              <a:latin typeface="Arial" panose="020B0604020202020204" pitchFamily="34" charset="0"/>
              <a:cs typeface="Arial" panose="020B0604020202020204" pitchFamily="34" charset="0"/>
            </a:rPr>
            <a:t> Municipal de Pescaria Brava</a:t>
          </a:r>
          <a:endParaRPr lang="pt-BR" sz="1600">
            <a:latin typeface="Arial" panose="020B0604020202020204" pitchFamily="34" charset="0"/>
            <a:cs typeface="Arial" panose="020B0604020202020204" pitchFamily="34" charset="0"/>
          </a:endParaRPr>
        </a:p>
        <a:p>
          <a:endParaRPr lang="pt-BR" sz="1100"/>
        </a:p>
      </xdr:txBody>
    </xdr:sp>
    <xdr:clientData/>
  </xdr:twoCellAnchor>
  <xdr:twoCellAnchor editAs="oneCell">
    <xdr:from>
      <xdr:col>4</xdr:col>
      <xdr:colOff>180975</xdr:colOff>
      <xdr:row>16</xdr:row>
      <xdr:rowOff>47624</xdr:rowOff>
    </xdr:from>
    <xdr:to>
      <xdr:col>7</xdr:col>
      <xdr:colOff>9525</xdr:colOff>
      <xdr:row>19</xdr:row>
      <xdr:rowOff>123825</xdr:rowOff>
    </xdr:to>
    <xdr:pic>
      <xdr:nvPicPr>
        <xdr:cNvPr id="10" name="Imagem 9">
          <a:hlinkClick xmlns:r="http://schemas.openxmlformats.org/officeDocument/2006/relationships" r:id="rId3"/>
        </xdr:cNvPr>
        <xdr:cNvPicPr>
          <a:picLocks noChangeAspect="1"/>
        </xdr:cNvPicPr>
      </xdr:nvPicPr>
      <xdr:blipFill rotWithShape="1">
        <a:blip xmlns:r="http://schemas.openxmlformats.org/officeDocument/2006/relationships" r:embed="rId4"/>
        <a:srcRect l="31740" t="28448" r="56175" b="64218"/>
        <a:stretch/>
      </xdr:blipFill>
      <xdr:spPr>
        <a:xfrm>
          <a:off x="2619375" y="3095624"/>
          <a:ext cx="1657350" cy="647701"/>
        </a:xfrm>
        <a:prstGeom prst="rect">
          <a:avLst/>
        </a:prstGeom>
      </xdr:spPr>
    </xdr:pic>
    <xdr:clientData/>
  </xdr:twoCellAnchor>
  <xdr:twoCellAnchor>
    <xdr:from>
      <xdr:col>4</xdr:col>
      <xdr:colOff>466725</xdr:colOff>
      <xdr:row>5</xdr:row>
      <xdr:rowOff>19050</xdr:rowOff>
    </xdr:from>
    <xdr:to>
      <xdr:col>14</xdr:col>
      <xdr:colOff>1838325</xdr:colOff>
      <xdr:row>6</xdr:row>
      <xdr:rowOff>171450</xdr:rowOff>
    </xdr:to>
    <xdr:sp macro="" textlink="">
      <xdr:nvSpPr>
        <xdr:cNvPr id="12" name="CaixaDeTexto 11"/>
        <xdr:cNvSpPr txBox="1"/>
      </xdr:nvSpPr>
      <xdr:spPr>
        <a:xfrm>
          <a:off x="2905125" y="971550"/>
          <a:ext cx="746760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_______________________________________________________________________________________________________</a:t>
          </a:r>
        </a:p>
      </xdr:txBody>
    </xdr:sp>
    <xdr:clientData/>
  </xdr:twoCellAnchor>
  <xdr:twoCellAnchor editAs="oneCell">
    <xdr:from>
      <xdr:col>4</xdr:col>
      <xdr:colOff>266700</xdr:colOff>
      <xdr:row>19</xdr:row>
      <xdr:rowOff>352425</xdr:rowOff>
    </xdr:from>
    <xdr:to>
      <xdr:col>6</xdr:col>
      <xdr:colOff>523875</xdr:colOff>
      <xdr:row>19</xdr:row>
      <xdr:rowOff>952500</xdr:rowOff>
    </xdr:to>
    <xdr:pic>
      <xdr:nvPicPr>
        <xdr:cNvPr id="15" name="Imagem 14">
          <a:hlinkClick xmlns:r="http://schemas.openxmlformats.org/officeDocument/2006/relationships" r:id="rId5"/>
        </xdr:cNvPr>
        <xdr:cNvPicPr>
          <a:picLocks noChangeAspect="1"/>
        </xdr:cNvPicPr>
      </xdr:nvPicPr>
      <xdr:blipFill rotWithShape="1">
        <a:blip xmlns:r="http://schemas.openxmlformats.org/officeDocument/2006/relationships" r:embed="rId6"/>
        <a:srcRect l="31810" t="62119" r="57425" b="30880"/>
        <a:stretch/>
      </xdr:blipFill>
      <xdr:spPr>
        <a:xfrm>
          <a:off x="2705100" y="3971925"/>
          <a:ext cx="1476375" cy="600075"/>
        </a:xfrm>
        <a:prstGeom prst="rect">
          <a:avLst/>
        </a:prstGeom>
      </xdr:spPr>
    </xdr:pic>
    <xdr:clientData/>
  </xdr:twoCellAnchor>
  <xdr:twoCellAnchor editAs="oneCell">
    <xdr:from>
      <xdr:col>7</xdr:col>
      <xdr:colOff>400050</xdr:colOff>
      <xdr:row>19</xdr:row>
      <xdr:rowOff>352426</xdr:rowOff>
    </xdr:from>
    <xdr:to>
      <xdr:col>10</xdr:col>
      <xdr:colOff>85726</xdr:colOff>
      <xdr:row>19</xdr:row>
      <xdr:rowOff>1000126</xdr:rowOff>
    </xdr:to>
    <xdr:pic>
      <xdr:nvPicPr>
        <xdr:cNvPr id="2" name="Imagem 1">
          <a:hlinkClick xmlns:r="http://schemas.openxmlformats.org/officeDocument/2006/relationships" r:id="rId7"/>
        </xdr:cNvPr>
        <xdr:cNvPicPr>
          <a:picLocks noChangeAspect="1"/>
        </xdr:cNvPicPr>
      </xdr:nvPicPr>
      <xdr:blipFill rotWithShape="1">
        <a:blip xmlns:r="http://schemas.openxmlformats.org/officeDocument/2006/relationships" r:embed="rId8"/>
        <a:srcRect l="31649" t="62024" r="57327" b="30417"/>
        <a:stretch/>
      </xdr:blipFill>
      <xdr:spPr>
        <a:xfrm>
          <a:off x="4667250" y="3971926"/>
          <a:ext cx="1514476" cy="647700"/>
        </a:xfrm>
        <a:prstGeom prst="rect">
          <a:avLst/>
        </a:prstGeom>
      </xdr:spPr>
    </xdr:pic>
    <xdr:clientData/>
  </xdr:twoCellAnchor>
  <xdr:twoCellAnchor editAs="oneCell">
    <xdr:from>
      <xdr:col>7</xdr:col>
      <xdr:colOff>333375</xdr:colOff>
      <xdr:row>16</xdr:row>
      <xdr:rowOff>28575</xdr:rowOff>
    </xdr:from>
    <xdr:to>
      <xdr:col>10</xdr:col>
      <xdr:colOff>228601</xdr:colOff>
      <xdr:row>19</xdr:row>
      <xdr:rowOff>95250</xdr:rowOff>
    </xdr:to>
    <xdr:pic>
      <xdr:nvPicPr>
        <xdr:cNvPr id="13" name="Imagem 12">
          <a:hlinkClick xmlns:r="http://schemas.openxmlformats.org/officeDocument/2006/relationships" r:id="rId9"/>
        </xdr:cNvPr>
        <xdr:cNvPicPr>
          <a:picLocks noChangeAspect="1"/>
        </xdr:cNvPicPr>
      </xdr:nvPicPr>
      <xdr:blipFill rotWithShape="1">
        <a:blip xmlns:r="http://schemas.openxmlformats.org/officeDocument/2006/relationships" r:embed="rId8"/>
        <a:srcRect l="31737" t="53216" r="55715" b="39337"/>
        <a:stretch/>
      </xdr:blipFill>
      <xdr:spPr>
        <a:xfrm>
          <a:off x="4600575" y="3076575"/>
          <a:ext cx="1724026" cy="638175"/>
        </a:xfrm>
        <a:prstGeom prst="rect">
          <a:avLst/>
        </a:prstGeom>
      </xdr:spPr>
    </xdr:pic>
    <xdr:clientData/>
  </xdr:twoCellAnchor>
  <xdr:twoCellAnchor editAs="oneCell">
    <xdr:from>
      <xdr:col>7</xdr:col>
      <xdr:colOff>371475</xdr:colOff>
      <xdr:row>11</xdr:row>
      <xdr:rowOff>57150</xdr:rowOff>
    </xdr:from>
    <xdr:to>
      <xdr:col>10</xdr:col>
      <xdr:colOff>190501</xdr:colOff>
      <xdr:row>14</xdr:row>
      <xdr:rowOff>142875</xdr:rowOff>
    </xdr:to>
    <xdr:pic>
      <xdr:nvPicPr>
        <xdr:cNvPr id="16" name="Imagem 15">
          <a:hlinkClick xmlns:r="http://schemas.openxmlformats.org/officeDocument/2006/relationships" r:id="rId10"/>
        </xdr:cNvPr>
        <xdr:cNvPicPr>
          <a:picLocks noChangeAspect="1"/>
        </xdr:cNvPicPr>
      </xdr:nvPicPr>
      <xdr:blipFill rotWithShape="1">
        <a:blip xmlns:r="http://schemas.openxmlformats.org/officeDocument/2006/relationships" r:embed="rId8"/>
        <a:srcRect l="31737" t="28428" r="56270" b="63902"/>
        <a:stretch/>
      </xdr:blipFill>
      <xdr:spPr>
        <a:xfrm>
          <a:off x="4638675" y="2152650"/>
          <a:ext cx="1647826" cy="657225"/>
        </a:xfrm>
        <a:prstGeom prst="rect">
          <a:avLst/>
        </a:prstGeom>
      </xdr:spPr>
    </xdr:pic>
    <xdr:clientData/>
  </xdr:twoCellAnchor>
  <xdr:twoCellAnchor editAs="oneCell">
    <xdr:from>
      <xdr:col>11</xdr:col>
      <xdr:colOff>47624</xdr:colOff>
      <xdr:row>11</xdr:row>
      <xdr:rowOff>19050</xdr:rowOff>
    </xdr:from>
    <xdr:to>
      <xdr:col>13</xdr:col>
      <xdr:colOff>495299</xdr:colOff>
      <xdr:row>14</xdr:row>
      <xdr:rowOff>142876</xdr:rowOff>
    </xdr:to>
    <xdr:pic>
      <xdr:nvPicPr>
        <xdr:cNvPr id="4" name="Imagem 3">
          <a:hlinkClick xmlns:r="http://schemas.openxmlformats.org/officeDocument/2006/relationships" r:id="rId11"/>
        </xdr:cNvPr>
        <xdr:cNvPicPr>
          <a:picLocks noChangeAspect="1"/>
        </xdr:cNvPicPr>
      </xdr:nvPicPr>
      <xdr:blipFill rotWithShape="1">
        <a:blip xmlns:r="http://schemas.openxmlformats.org/officeDocument/2006/relationships" r:embed="rId12"/>
        <a:srcRect l="31685" t="28039" r="56174" b="63847"/>
        <a:stretch/>
      </xdr:blipFill>
      <xdr:spPr>
        <a:xfrm>
          <a:off x="6753224" y="2114550"/>
          <a:ext cx="1666875" cy="695326"/>
        </a:xfrm>
        <a:prstGeom prst="rect">
          <a:avLst/>
        </a:prstGeom>
      </xdr:spPr>
    </xdr:pic>
    <xdr:clientData/>
  </xdr:twoCellAnchor>
  <xdr:twoCellAnchor editAs="oneCell">
    <xdr:from>
      <xdr:col>11</xdr:col>
      <xdr:colOff>47625</xdr:colOff>
      <xdr:row>16</xdr:row>
      <xdr:rowOff>9525</xdr:rowOff>
    </xdr:from>
    <xdr:to>
      <xdr:col>13</xdr:col>
      <xdr:colOff>533400</xdr:colOff>
      <xdr:row>19</xdr:row>
      <xdr:rowOff>57150</xdr:rowOff>
    </xdr:to>
    <xdr:pic>
      <xdr:nvPicPr>
        <xdr:cNvPr id="14" name="Imagem 13">
          <a:hlinkClick xmlns:r="http://schemas.openxmlformats.org/officeDocument/2006/relationships" r:id="rId13"/>
        </xdr:cNvPr>
        <xdr:cNvPicPr>
          <a:picLocks noChangeAspect="1"/>
        </xdr:cNvPicPr>
      </xdr:nvPicPr>
      <xdr:blipFill rotWithShape="1">
        <a:blip xmlns:r="http://schemas.openxmlformats.org/officeDocument/2006/relationships" r:embed="rId12"/>
        <a:srcRect l="31806" t="53160" r="55775" b="39615"/>
        <a:stretch/>
      </xdr:blipFill>
      <xdr:spPr>
        <a:xfrm>
          <a:off x="6753225" y="3057525"/>
          <a:ext cx="1704975" cy="619125"/>
        </a:xfrm>
        <a:prstGeom prst="rect">
          <a:avLst/>
        </a:prstGeom>
      </xdr:spPr>
    </xdr:pic>
    <xdr:clientData/>
  </xdr:twoCellAnchor>
  <xdr:twoCellAnchor editAs="oneCell">
    <xdr:from>
      <xdr:col>11</xdr:col>
      <xdr:colOff>95250</xdr:colOff>
      <xdr:row>19</xdr:row>
      <xdr:rowOff>314325</xdr:rowOff>
    </xdr:from>
    <xdr:to>
      <xdr:col>13</xdr:col>
      <xdr:colOff>466725</xdr:colOff>
      <xdr:row>19</xdr:row>
      <xdr:rowOff>983456</xdr:rowOff>
    </xdr:to>
    <xdr:pic>
      <xdr:nvPicPr>
        <xdr:cNvPr id="17" name="Imagem 16">
          <a:hlinkClick xmlns:r="http://schemas.openxmlformats.org/officeDocument/2006/relationships" r:id="rId14"/>
        </xdr:cNvPr>
        <xdr:cNvPicPr>
          <a:picLocks noChangeAspect="1"/>
        </xdr:cNvPicPr>
      </xdr:nvPicPr>
      <xdr:blipFill rotWithShape="1">
        <a:blip xmlns:r="http://schemas.openxmlformats.org/officeDocument/2006/relationships" r:embed="rId12"/>
        <a:srcRect l="31389" t="61941" r="57024" b="30250"/>
        <a:stretch/>
      </xdr:blipFill>
      <xdr:spPr>
        <a:xfrm>
          <a:off x="6800850" y="3933825"/>
          <a:ext cx="1590675" cy="669131"/>
        </a:xfrm>
        <a:prstGeom prst="rect">
          <a:avLst/>
        </a:prstGeom>
      </xdr:spPr>
    </xdr:pic>
    <xdr:clientData/>
  </xdr:twoCellAnchor>
  <xdr:twoCellAnchor editAs="oneCell">
    <xdr:from>
      <xdr:col>14</xdr:col>
      <xdr:colOff>235743</xdr:colOff>
      <xdr:row>15</xdr:row>
      <xdr:rowOff>171450</xdr:rowOff>
    </xdr:from>
    <xdr:to>
      <xdr:col>14</xdr:col>
      <xdr:colOff>2052637</xdr:colOff>
      <xdr:row>19</xdr:row>
      <xdr:rowOff>95250</xdr:rowOff>
    </xdr:to>
    <xdr:pic>
      <xdr:nvPicPr>
        <xdr:cNvPr id="5" name="Imagem 4">
          <a:hlinkClick xmlns:r="http://schemas.openxmlformats.org/officeDocument/2006/relationships" r:id="rId15"/>
        </xdr:cNvPr>
        <xdr:cNvPicPr>
          <a:picLocks noChangeAspect="1"/>
        </xdr:cNvPicPr>
      </xdr:nvPicPr>
      <xdr:blipFill rotWithShape="1">
        <a:blip xmlns:r="http://schemas.openxmlformats.org/officeDocument/2006/relationships" r:embed="rId16"/>
        <a:srcRect l="31341" t="52799" r="55426" b="39198"/>
        <a:stretch/>
      </xdr:blipFill>
      <xdr:spPr>
        <a:xfrm>
          <a:off x="8770143" y="3028950"/>
          <a:ext cx="1816894" cy="685800"/>
        </a:xfrm>
        <a:prstGeom prst="rect">
          <a:avLst/>
        </a:prstGeom>
      </xdr:spPr>
    </xdr:pic>
    <xdr:clientData/>
  </xdr:twoCellAnchor>
  <xdr:twoCellAnchor editAs="oneCell">
    <xdr:from>
      <xdr:col>14</xdr:col>
      <xdr:colOff>257175</xdr:colOff>
      <xdr:row>11</xdr:row>
      <xdr:rowOff>19050</xdr:rowOff>
    </xdr:from>
    <xdr:to>
      <xdr:col>14</xdr:col>
      <xdr:colOff>2000250</xdr:colOff>
      <xdr:row>14</xdr:row>
      <xdr:rowOff>123825</xdr:rowOff>
    </xdr:to>
    <xdr:pic>
      <xdr:nvPicPr>
        <xdr:cNvPr id="18" name="Imagem 17">
          <a:hlinkClick xmlns:r="http://schemas.openxmlformats.org/officeDocument/2006/relationships" r:id="rId17"/>
        </xdr:cNvPr>
        <xdr:cNvPicPr>
          <a:picLocks noChangeAspect="1"/>
        </xdr:cNvPicPr>
      </xdr:nvPicPr>
      <xdr:blipFill rotWithShape="1">
        <a:blip xmlns:r="http://schemas.openxmlformats.org/officeDocument/2006/relationships" r:embed="rId16"/>
        <a:srcRect l="31341" t="28039" r="55963" b="64069"/>
        <a:stretch/>
      </xdr:blipFill>
      <xdr:spPr>
        <a:xfrm>
          <a:off x="8791575" y="2114550"/>
          <a:ext cx="1743075" cy="676275"/>
        </a:xfrm>
        <a:prstGeom prst="rect">
          <a:avLst/>
        </a:prstGeom>
      </xdr:spPr>
    </xdr:pic>
    <xdr:clientData/>
  </xdr:twoCellAnchor>
  <xdr:twoCellAnchor editAs="oneCell">
    <xdr:from>
      <xdr:col>14</xdr:col>
      <xdr:colOff>321468</xdr:colOff>
      <xdr:row>19</xdr:row>
      <xdr:rowOff>314325</xdr:rowOff>
    </xdr:from>
    <xdr:to>
      <xdr:col>14</xdr:col>
      <xdr:colOff>1962150</xdr:colOff>
      <xdr:row>19</xdr:row>
      <xdr:rowOff>1007268</xdr:rowOff>
    </xdr:to>
    <xdr:pic>
      <xdr:nvPicPr>
        <xdr:cNvPr id="19" name="Imagem 18">
          <a:hlinkClick xmlns:r="http://schemas.openxmlformats.org/officeDocument/2006/relationships" r:id="rId18"/>
        </xdr:cNvPr>
        <xdr:cNvPicPr>
          <a:picLocks noChangeAspect="1"/>
        </xdr:cNvPicPr>
      </xdr:nvPicPr>
      <xdr:blipFill rotWithShape="1">
        <a:blip xmlns:r="http://schemas.openxmlformats.org/officeDocument/2006/relationships" r:embed="rId16"/>
        <a:srcRect l="31341" t="61802" r="56709" b="30111"/>
        <a:stretch/>
      </xdr:blipFill>
      <xdr:spPr>
        <a:xfrm>
          <a:off x="8855868" y="3933825"/>
          <a:ext cx="1640682" cy="692943"/>
        </a:xfrm>
        <a:prstGeom prst="rect">
          <a:avLst/>
        </a:prstGeom>
      </xdr:spPr>
    </xdr:pic>
    <xdr:clientData/>
  </xdr:twoCellAnchor>
  <xdr:twoCellAnchor editAs="oneCell">
    <xdr:from>
      <xdr:col>2</xdr:col>
      <xdr:colOff>28574</xdr:colOff>
      <xdr:row>0</xdr:row>
      <xdr:rowOff>133350</xdr:rowOff>
    </xdr:from>
    <xdr:to>
      <xdr:col>4</xdr:col>
      <xdr:colOff>295275</xdr:colOff>
      <xdr:row>8</xdr:row>
      <xdr:rowOff>114301</xdr:rowOff>
    </xdr:to>
    <xdr:pic>
      <xdr:nvPicPr>
        <xdr:cNvPr id="21" name="Imagem 20" descr="G:\Pescaria Brava\Brasão\Pescaria Brava  - Brasao.jpg"/>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1247774" y="133350"/>
          <a:ext cx="1485901" cy="150495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40822</xdr:colOff>
      <xdr:row>0</xdr:row>
      <xdr:rowOff>46265</xdr:rowOff>
    </xdr:from>
    <xdr:to>
      <xdr:col>0</xdr:col>
      <xdr:colOff>993320</xdr:colOff>
      <xdr:row>1</xdr:row>
      <xdr:rowOff>317501</xdr:rowOff>
    </xdr:to>
    <xdr:pic>
      <xdr:nvPicPr>
        <xdr:cNvPr id="2" name="Imagem 1">
          <a:hlinkClick xmlns:r="http://schemas.openxmlformats.org/officeDocument/2006/relationships" r:id="rId1"/>
        </xdr:cNvPr>
        <xdr:cNvPicPr>
          <a:picLocks noChangeAspect="1"/>
        </xdr:cNvPicPr>
      </xdr:nvPicPr>
      <xdr:blipFill rotWithShape="1">
        <a:blip xmlns:r="http://schemas.openxmlformats.org/officeDocument/2006/relationships" r:embed="rId2"/>
        <a:srcRect l="1807" t="19558" r="94304" b="77330"/>
        <a:stretch/>
      </xdr:blipFill>
      <xdr:spPr>
        <a:xfrm>
          <a:off x="40822" y="46265"/>
          <a:ext cx="952498" cy="4299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511969</xdr:colOff>
      <xdr:row>2</xdr:row>
      <xdr:rowOff>135730</xdr:rowOff>
    </xdr:from>
    <xdr:to>
      <xdr:col>17</xdr:col>
      <xdr:colOff>321469</xdr:colOff>
      <xdr:row>24</xdr:row>
      <xdr:rowOff>47625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9525</xdr:rowOff>
    </xdr:from>
    <xdr:to>
      <xdr:col>1</xdr:col>
      <xdr:colOff>147890</xdr:colOff>
      <xdr:row>0</xdr:row>
      <xdr:rowOff>369220</xdr:rowOff>
    </xdr:to>
    <xdr:pic>
      <xdr:nvPicPr>
        <xdr:cNvPr id="3" name="Imagem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9525" y="9525"/>
          <a:ext cx="719390" cy="3596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63498</xdr:colOff>
      <xdr:row>0</xdr:row>
      <xdr:rowOff>63500</xdr:rowOff>
    </xdr:from>
    <xdr:to>
      <xdr:col>0</xdr:col>
      <xdr:colOff>783166</xdr:colOff>
      <xdr:row>1</xdr:row>
      <xdr:rowOff>232834</xdr:rowOff>
    </xdr:to>
    <xdr:pic>
      <xdr:nvPicPr>
        <xdr:cNvPr id="2" name="Imagem 1">
          <a:hlinkClick xmlns:r="http://schemas.openxmlformats.org/officeDocument/2006/relationships" r:id="rId1"/>
        </xdr:cNvPr>
        <xdr:cNvPicPr>
          <a:picLocks noChangeAspect="1"/>
        </xdr:cNvPicPr>
      </xdr:nvPicPr>
      <xdr:blipFill rotWithShape="1">
        <a:blip xmlns:r="http://schemas.openxmlformats.org/officeDocument/2006/relationships" r:embed="rId2"/>
        <a:srcRect l="1807" t="19558" r="94304" b="77330"/>
        <a:stretch/>
      </xdr:blipFill>
      <xdr:spPr>
        <a:xfrm>
          <a:off x="63498" y="63500"/>
          <a:ext cx="719668" cy="3598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40822</xdr:colOff>
      <xdr:row>0</xdr:row>
      <xdr:rowOff>46264</xdr:rowOff>
    </xdr:from>
    <xdr:to>
      <xdr:col>0</xdr:col>
      <xdr:colOff>993320</xdr:colOff>
      <xdr:row>1</xdr:row>
      <xdr:rowOff>332013</xdr:rowOff>
    </xdr:to>
    <xdr:pic>
      <xdr:nvPicPr>
        <xdr:cNvPr id="2" name="Imagem 1">
          <a:hlinkClick xmlns:r="http://schemas.openxmlformats.org/officeDocument/2006/relationships" r:id="rId1"/>
        </xdr:cNvPr>
        <xdr:cNvPicPr>
          <a:picLocks noChangeAspect="1"/>
        </xdr:cNvPicPr>
      </xdr:nvPicPr>
      <xdr:blipFill rotWithShape="1">
        <a:blip xmlns:r="http://schemas.openxmlformats.org/officeDocument/2006/relationships" r:embed="rId2"/>
        <a:srcRect l="1807" t="19558" r="94304" b="77330"/>
        <a:stretch/>
      </xdr:blipFill>
      <xdr:spPr>
        <a:xfrm>
          <a:off x="40822" y="46264"/>
          <a:ext cx="952498" cy="4762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107156</xdr:colOff>
      <xdr:row>3</xdr:row>
      <xdr:rowOff>76200</xdr:rowOff>
    </xdr:from>
    <xdr:to>
      <xdr:col>7</xdr:col>
      <xdr:colOff>392906</xdr:colOff>
      <xdr:row>17</xdr:row>
      <xdr:rowOff>152400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9525</xdr:rowOff>
    </xdr:from>
    <xdr:to>
      <xdr:col>1</xdr:col>
      <xdr:colOff>147890</xdr:colOff>
      <xdr:row>0</xdr:row>
      <xdr:rowOff>369220</xdr:rowOff>
    </xdr:to>
    <xdr:pic>
      <xdr:nvPicPr>
        <xdr:cNvPr id="3" name="Imagem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9525" y="9525"/>
          <a:ext cx="719390" cy="359695"/>
        </a:xfrm>
        <a:prstGeom prst="rect">
          <a:avLst/>
        </a:prstGeom>
      </xdr:spPr>
    </xdr:pic>
    <xdr:clientData/>
  </xdr:twoCellAnchor>
  <xdr:twoCellAnchor>
    <xdr:from>
      <xdr:col>7</xdr:col>
      <xdr:colOff>502444</xdr:colOff>
      <xdr:row>3</xdr:row>
      <xdr:rowOff>52387</xdr:rowOff>
    </xdr:from>
    <xdr:to>
      <xdr:col>15</xdr:col>
      <xdr:colOff>197644</xdr:colOff>
      <xdr:row>17</xdr:row>
      <xdr:rowOff>128587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338137</xdr:colOff>
      <xdr:row>3</xdr:row>
      <xdr:rowOff>64293</xdr:rowOff>
    </xdr:from>
    <xdr:to>
      <xdr:col>22</xdr:col>
      <xdr:colOff>642937</xdr:colOff>
      <xdr:row>17</xdr:row>
      <xdr:rowOff>140493</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533400</xdr:colOff>
      <xdr:row>18</xdr:row>
      <xdr:rowOff>71438</xdr:rowOff>
    </xdr:from>
    <xdr:to>
      <xdr:col>15</xdr:col>
      <xdr:colOff>202406</xdr:colOff>
      <xdr:row>32</xdr:row>
      <xdr:rowOff>147638</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347663</xdr:colOff>
      <xdr:row>18</xdr:row>
      <xdr:rowOff>57150</xdr:rowOff>
    </xdr:from>
    <xdr:to>
      <xdr:col>22</xdr:col>
      <xdr:colOff>650082</xdr:colOff>
      <xdr:row>32</xdr:row>
      <xdr:rowOff>133350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107156</xdr:colOff>
      <xdr:row>33</xdr:row>
      <xdr:rowOff>88106</xdr:rowOff>
    </xdr:from>
    <xdr:to>
      <xdr:col>7</xdr:col>
      <xdr:colOff>404812</xdr:colOff>
      <xdr:row>47</xdr:row>
      <xdr:rowOff>164306</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107163</xdr:colOff>
      <xdr:row>18</xdr:row>
      <xdr:rowOff>80966</xdr:rowOff>
    </xdr:from>
    <xdr:to>
      <xdr:col>7</xdr:col>
      <xdr:colOff>404812</xdr:colOff>
      <xdr:row>32</xdr:row>
      <xdr:rowOff>157166</xdr:rowOff>
    </xdr:to>
    <xdr:graphicFrame macro="">
      <xdr:nvGraphicFramePr>
        <xdr:cNvPr id="68" name="Gráfico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535781</xdr:colOff>
      <xdr:row>33</xdr:row>
      <xdr:rowOff>80962</xdr:rowOff>
    </xdr:from>
    <xdr:to>
      <xdr:col>15</xdr:col>
      <xdr:colOff>250031</xdr:colOff>
      <xdr:row>47</xdr:row>
      <xdr:rowOff>157162</xdr:rowOff>
    </xdr:to>
    <xdr:graphicFrame macro="">
      <xdr:nvGraphicFramePr>
        <xdr:cNvPr id="69" name="Gráfico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381000</xdr:colOff>
      <xdr:row>33</xdr:row>
      <xdr:rowOff>104774</xdr:rowOff>
    </xdr:from>
    <xdr:to>
      <xdr:col>22</xdr:col>
      <xdr:colOff>702469</xdr:colOff>
      <xdr:row>47</xdr:row>
      <xdr:rowOff>180974</xdr:rowOff>
    </xdr:to>
    <xdr:graphicFrame macro="">
      <xdr:nvGraphicFramePr>
        <xdr:cNvPr id="70" name="Gráfico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95249</xdr:colOff>
      <xdr:row>48</xdr:row>
      <xdr:rowOff>116681</xdr:rowOff>
    </xdr:from>
    <xdr:to>
      <xdr:col>7</xdr:col>
      <xdr:colOff>440530</xdr:colOff>
      <xdr:row>63</xdr:row>
      <xdr:rowOff>2381</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63498</xdr:colOff>
      <xdr:row>0</xdr:row>
      <xdr:rowOff>63500</xdr:rowOff>
    </xdr:from>
    <xdr:to>
      <xdr:col>0</xdr:col>
      <xdr:colOff>783166</xdr:colOff>
      <xdr:row>1</xdr:row>
      <xdr:rowOff>232834</xdr:rowOff>
    </xdr:to>
    <xdr:pic>
      <xdr:nvPicPr>
        <xdr:cNvPr id="2" name="Imagem 1">
          <a:hlinkClick xmlns:r="http://schemas.openxmlformats.org/officeDocument/2006/relationships" r:id="rId1"/>
        </xdr:cNvPr>
        <xdr:cNvPicPr>
          <a:picLocks noChangeAspect="1"/>
        </xdr:cNvPicPr>
      </xdr:nvPicPr>
      <xdr:blipFill rotWithShape="1">
        <a:blip xmlns:r="http://schemas.openxmlformats.org/officeDocument/2006/relationships" r:embed="rId2"/>
        <a:srcRect l="1807" t="19558" r="94304" b="77330"/>
        <a:stretch/>
      </xdr:blipFill>
      <xdr:spPr>
        <a:xfrm>
          <a:off x="63498" y="275167"/>
          <a:ext cx="719668" cy="359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40822</xdr:colOff>
      <xdr:row>0</xdr:row>
      <xdr:rowOff>46264</xdr:rowOff>
    </xdr:from>
    <xdr:to>
      <xdr:col>0</xdr:col>
      <xdr:colOff>993320</xdr:colOff>
      <xdr:row>1</xdr:row>
      <xdr:rowOff>141513</xdr:rowOff>
    </xdr:to>
    <xdr:pic>
      <xdr:nvPicPr>
        <xdr:cNvPr id="7" name="Imagem 6">
          <a:hlinkClick xmlns:r="http://schemas.openxmlformats.org/officeDocument/2006/relationships" r:id="rId1"/>
        </xdr:cNvPr>
        <xdr:cNvPicPr>
          <a:picLocks noChangeAspect="1"/>
        </xdr:cNvPicPr>
      </xdr:nvPicPr>
      <xdr:blipFill rotWithShape="1">
        <a:blip xmlns:r="http://schemas.openxmlformats.org/officeDocument/2006/relationships" r:embed="rId2"/>
        <a:srcRect l="1807" t="19558" r="94304" b="77330"/>
        <a:stretch/>
      </xdr:blipFill>
      <xdr:spPr>
        <a:xfrm>
          <a:off x="40822" y="46264"/>
          <a:ext cx="952498" cy="4762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728915</xdr:colOff>
      <xdr:row>1</xdr:row>
      <xdr:rowOff>169195</xdr:rowOff>
    </xdr:to>
    <xdr:pic>
      <xdr:nvPicPr>
        <xdr:cNvPr id="2" name="Imagem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525" y="0"/>
          <a:ext cx="719390" cy="3596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3</xdr:row>
      <xdr:rowOff>4762</xdr:rowOff>
    </xdr:from>
    <xdr:to>
      <xdr:col>7</xdr:col>
      <xdr:colOff>381000</xdr:colOff>
      <xdr:row>17</xdr:row>
      <xdr:rowOff>80962</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9525</xdr:rowOff>
    </xdr:from>
    <xdr:to>
      <xdr:col>1</xdr:col>
      <xdr:colOff>147890</xdr:colOff>
      <xdr:row>0</xdr:row>
      <xdr:rowOff>369220</xdr:rowOff>
    </xdr:to>
    <xdr:pic>
      <xdr:nvPicPr>
        <xdr:cNvPr id="8" name="Imagem 7">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9525" y="9525"/>
          <a:ext cx="719390" cy="359695"/>
        </a:xfrm>
        <a:prstGeom prst="rect">
          <a:avLst/>
        </a:prstGeom>
      </xdr:spPr>
    </xdr:pic>
    <xdr:clientData/>
  </xdr:twoCellAnchor>
  <xdr:twoCellAnchor>
    <xdr:from>
      <xdr:col>7</xdr:col>
      <xdr:colOff>466725</xdr:colOff>
      <xdr:row>3</xdr:row>
      <xdr:rowOff>4762</xdr:rowOff>
    </xdr:from>
    <xdr:to>
      <xdr:col>15</xdr:col>
      <xdr:colOff>161925</xdr:colOff>
      <xdr:row>17</xdr:row>
      <xdr:rowOff>80962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266700</xdr:colOff>
      <xdr:row>3</xdr:row>
      <xdr:rowOff>4762</xdr:rowOff>
    </xdr:from>
    <xdr:to>
      <xdr:col>22</xdr:col>
      <xdr:colOff>571500</xdr:colOff>
      <xdr:row>17</xdr:row>
      <xdr:rowOff>80962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57150</xdr:colOff>
      <xdr:row>17</xdr:row>
      <xdr:rowOff>166687</xdr:rowOff>
    </xdr:from>
    <xdr:to>
      <xdr:col>7</xdr:col>
      <xdr:colOff>390525</xdr:colOff>
      <xdr:row>32</xdr:row>
      <xdr:rowOff>52387</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466725</xdr:colOff>
      <xdr:row>17</xdr:row>
      <xdr:rowOff>176212</xdr:rowOff>
    </xdr:from>
    <xdr:to>
      <xdr:col>15</xdr:col>
      <xdr:colOff>161925</xdr:colOff>
      <xdr:row>32</xdr:row>
      <xdr:rowOff>61912</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238125</xdr:colOff>
      <xdr:row>18</xdr:row>
      <xdr:rowOff>4762</xdr:rowOff>
    </xdr:from>
    <xdr:to>
      <xdr:col>22</xdr:col>
      <xdr:colOff>542925</xdr:colOff>
      <xdr:row>32</xdr:row>
      <xdr:rowOff>80962</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84667</xdr:colOff>
      <xdr:row>32</xdr:row>
      <xdr:rowOff>157692</xdr:rowOff>
    </xdr:from>
    <xdr:to>
      <xdr:col>7</xdr:col>
      <xdr:colOff>391584</xdr:colOff>
      <xdr:row>47</xdr:row>
      <xdr:rowOff>43392</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465668</xdr:colOff>
      <xdr:row>32</xdr:row>
      <xdr:rowOff>168275</xdr:rowOff>
    </xdr:from>
    <xdr:to>
      <xdr:col>15</xdr:col>
      <xdr:colOff>127001</xdr:colOff>
      <xdr:row>47</xdr:row>
      <xdr:rowOff>53975</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232833</xdr:colOff>
      <xdr:row>32</xdr:row>
      <xdr:rowOff>189441</xdr:rowOff>
    </xdr:from>
    <xdr:to>
      <xdr:col>22</xdr:col>
      <xdr:colOff>508000</xdr:colOff>
      <xdr:row>47</xdr:row>
      <xdr:rowOff>75141</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84667</xdr:colOff>
      <xdr:row>48</xdr:row>
      <xdr:rowOff>9524</xdr:rowOff>
    </xdr:from>
    <xdr:to>
      <xdr:col>7</xdr:col>
      <xdr:colOff>391584</xdr:colOff>
      <xdr:row>62</xdr:row>
      <xdr:rowOff>85724</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476251</xdr:colOff>
      <xdr:row>48</xdr:row>
      <xdr:rowOff>9525</xdr:rowOff>
    </xdr:from>
    <xdr:to>
      <xdr:col>15</xdr:col>
      <xdr:colOff>137584</xdr:colOff>
      <xdr:row>62</xdr:row>
      <xdr:rowOff>85725</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232833</xdr:colOff>
      <xdr:row>47</xdr:row>
      <xdr:rowOff>189441</xdr:rowOff>
    </xdr:from>
    <xdr:to>
      <xdr:col>22</xdr:col>
      <xdr:colOff>508000</xdr:colOff>
      <xdr:row>62</xdr:row>
      <xdr:rowOff>75141</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84667</xdr:colOff>
      <xdr:row>63</xdr:row>
      <xdr:rowOff>20108</xdr:rowOff>
    </xdr:from>
    <xdr:to>
      <xdr:col>7</xdr:col>
      <xdr:colOff>391584</xdr:colOff>
      <xdr:row>77</xdr:row>
      <xdr:rowOff>96308</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486834</xdr:colOff>
      <xdr:row>62</xdr:row>
      <xdr:rowOff>189441</xdr:rowOff>
    </xdr:from>
    <xdr:to>
      <xdr:col>15</xdr:col>
      <xdr:colOff>148167</xdr:colOff>
      <xdr:row>77</xdr:row>
      <xdr:rowOff>75141</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243417</xdr:colOff>
      <xdr:row>63</xdr:row>
      <xdr:rowOff>20109</xdr:rowOff>
    </xdr:from>
    <xdr:to>
      <xdr:col>22</xdr:col>
      <xdr:colOff>518584</xdr:colOff>
      <xdr:row>77</xdr:row>
      <xdr:rowOff>96309</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84667</xdr:colOff>
      <xdr:row>77</xdr:row>
      <xdr:rowOff>189440</xdr:rowOff>
    </xdr:from>
    <xdr:to>
      <xdr:col>7</xdr:col>
      <xdr:colOff>391584</xdr:colOff>
      <xdr:row>92</xdr:row>
      <xdr:rowOff>75140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497417</xdr:colOff>
      <xdr:row>78</xdr:row>
      <xdr:rowOff>9524</xdr:rowOff>
    </xdr:from>
    <xdr:to>
      <xdr:col>15</xdr:col>
      <xdr:colOff>158750</xdr:colOff>
      <xdr:row>92</xdr:row>
      <xdr:rowOff>85724</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243417</xdr:colOff>
      <xdr:row>78</xdr:row>
      <xdr:rowOff>9525</xdr:rowOff>
    </xdr:from>
    <xdr:to>
      <xdr:col>22</xdr:col>
      <xdr:colOff>518584</xdr:colOff>
      <xdr:row>92</xdr:row>
      <xdr:rowOff>85725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95250</xdr:colOff>
      <xdr:row>92</xdr:row>
      <xdr:rowOff>168274</xdr:rowOff>
    </xdr:from>
    <xdr:to>
      <xdr:col>7</xdr:col>
      <xdr:colOff>402167</xdr:colOff>
      <xdr:row>107</xdr:row>
      <xdr:rowOff>53974</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95249</xdr:colOff>
      <xdr:row>108</xdr:row>
      <xdr:rowOff>157690</xdr:rowOff>
    </xdr:from>
    <xdr:to>
      <xdr:col>11</xdr:col>
      <xdr:colOff>261937</xdr:colOff>
      <xdr:row>130</xdr:row>
      <xdr:rowOff>23814</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369093</xdr:colOff>
      <xdr:row>109</xdr:row>
      <xdr:rowOff>1587</xdr:rowOff>
    </xdr:from>
    <xdr:to>
      <xdr:col>22</xdr:col>
      <xdr:colOff>535781</xdr:colOff>
      <xdr:row>130</xdr:row>
      <xdr:rowOff>59531</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95250</xdr:colOff>
      <xdr:row>130</xdr:row>
      <xdr:rowOff>176214</xdr:rowOff>
    </xdr:from>
    <xdr:to>
      <xdr:col>11</xdr:col>
      <xdr:colOff>250032</xdr:colOff>
      <xdr:row>152</xdr:row>
      <xdr:rowOff>35720</xdr:rowOff>
    </xdr:to>
    <xdr:graphicFrame macro="">
      <xdr:nvGraphicFramePr>
        <xdr:cNvPr id="24" name="Gráfico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381001</xdr:colOff>
      <xdr:row>130</xdr:row>
      <xdr:rowOff>176211</xdr:rowOff>
    </xdr:from>
    <xdr:to>
      <xdr:col>22</xdr:col>
      <xdr:colOff>547688</xdr:colOff>
      <xdr:row>152</xdr:row>
      <xdr:rowOff>35718</xdr:rowOff>
    </xdr:to>
    <xdr:graphicFrame macro="">
      <xdr:nvGraphicFramePr>
        <xdr:cNvPr id="25" name="Gráfico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59530</xdr:colOff>
      <xdr:row>153</xdr:row>
      <xdr:rowOff>9524</xdr:rowOff>
    </xdr:from>
    <xdr:to>
      <xdr:col>11</xdr:col>
      <xdr:colOff>261937</xdr:colOff>
      <xdr:row>174</xdr:row>
      <xdr:rowOff>23811</xdr:rowOff>
    </xdr:to>
    <xdr:graphicFrame macro="">
      <xdr:nvGraphicFramePr>
        <xdr:cNvPr id="26" name="Gráfico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392906</xdr:colOff>
      <xdr:row>152</xdr:row>
      <xdr:rowOff>188119</xdr:rowOff>
    </xdr:from>
    <xdr:to>
      <xdr:col>22</xdr:col>
      <xdr:colOff>535781</xdr:colOff>
      <xdr:row>174</xdr:row>
      <xdr:rowOff>23812</xdr:rowOff>
    </xdr:to>
    <xdr:graphicFrame macro="">
      <xdr:nvGraphicFramePr>
        <xdr:cNvPr id="27" name="Gráfico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63498</xdr:colOff>
      <xdr:row>0</xdr:row>
      <xdr:rowOff>63500</xdr:rowOff>
    </xdr:from>
    <xdr:to>
      <xdr:col>0</xdr:col>
      <xdr:colOff>783166</xdr:colOff>
      <xdr:row>1</xdr:row>
      <xdr:rowOff>232834</xdr:rowOff>
    </xdr:to>
    <xdr:pic>
      <xdr:nvPicPr>
        <xdr:cNvPr id="2" name="Imagem 1">
          <a:hlinkClick xmlns:r="http://schemas.openxmlformats.org/officeDocument/2006/relationships" r:id="rId1"/>
        </xdr:cNvPr>
        <xdr:cNvPicPr>
          <a:picLocks noChangeAspect="1"/>
        </xdr:cNvPicPr>
      </xdr:nvPicPr>
      <xdr:blipFill rotWithShape="1">
        <a:blip xmlns:r="http://schemas.openxmlformats.org/officeDocument/2006/relationships" r:embed="rId2"/>
        <a:srcRect l="1807" t="19558" r="94304" b="77330"/>
        <a:stretch/>
      </xdr:blipFill>
      <xdr:spPr>
        <a:xfrm>
          <a:off x="63498" y="63500"/>
          <a:ext cx="719668" cy="3598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40822</xdr:colOff>
      <xdr:row>0</xdr:row>
      <xdr:rowOff>46264</xdr:rowOff>
    </xdr:from>
    <xdr:to>
      <xdr:col>0</xdr:col>
      <xdr:colOff>993320</xdr:colOff>
      <xdr:row>1</xdr:row>
      <xdr:rowOff>332013</xdr:rowOff>
    </xdr:to>
    <xdr:pic>
      <xdr:nvPicPr>
        <xdr:cNvPr id="2" name="Imagem 1">
          <a:hlinkClick xmlns:r="http://schemas.openxmlformats.org/officeDocument/2006/relationships" r:id="rId1"/>
        </xdr:cNvPr>
        <xdr:cNvPicPr>
          <a:picLocks noChangeAspect="1"/>
        </xdr:cNvPicPr>
      </xdr:nvPicPr>
      <xdr:blipFill rotWithShape="1">
        <a:blip xmlns:r="http://schemas.openxmlformats.org/officeDocument/2006/relationships" r:embed="rId2"/>
        <a:srcRect l="1807" t="19558" r="94304" b="77330"/>
        <a:stretch/>
      </xdr:blipFill>
      <xdr:spPr>
        <a:xfrm>
          <a:off x="40822" y="46264"/>
          <a:ext cx="952498" cy="4762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107156</xdr:colOff>
      <xdr:row>3</xdr:row>
      <xdr:rowOff>76200</xdr:rowOff>
    </xdr:from>
    <xdr:to>
      <xdr:col>7</xdr:col>
      <xdr:colOff>392906</xdr:colOff>
      <xdr:row>17</xdr:row>
      <xdr:rowOff>152400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9525</xdr:rowOff>
    </xdr:from>
    <xdr:to>
      <xdr:col>1</xdr:col>
      <xdr:colOff>147890</xdr:colOff>
      <xdr:row>0</xdr:row>
      <xdr:rowOff>369220</xdr:rowOff>
    </xdr:to>
    <xdr:pic>
      <xdr:nvPicPr>
        <xdr:cNvPr id="3" name="Imagem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9525" y="9525"/>
          <a:ext cx="719390" cy="359695"/>
        </a:xfrm>
        <a:prstGeom prst="rect">
          <a:avLst/>
        </a:prstGeom>
      </xdr:spPr>
    </xdr:pic>
    <xdr:clientData/>
  </xdr:twoCellAnchor>
  <xdr:twoCellAnchor>
    <xdr:from>
      <xdr:col>7</xdr:col>
      <xdr:colOff>502444</xdr:colOff>
      <xdr:row>3</xdr:row>
      <xdr:rowOff>52387</xdr:rowOff>
    </xdr:from>
    <xdr:to>
      <xdr:col>15</xdr:col>
      <xdr:colOff>197644</xdr:colOff>
      <xdr:row>17</xdr:row>
      <xdr:rowOff>128587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338137</xdr:colOff>
      <xdr:row>3</xdr:row>
      <xdr:rowOff>64293</xdr:rowOff>
    </xdr:from>
    <xdr:to>
      <xdr:col>22</xdr:col>
      <xdr:colOff>642937</xdr:colOff>
      <xdr:row>17</xdr:row>
      <xdr:rowOff>140493</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533400</xdr:colOff>
      <xdr:row>18</xdr:row>
      <xdr:rowOff>71438</xdr:rowOff>
    </xdr:from>
    <xdr:to>
      <xdr:col>15</xdr:col>
      <xdr:colOff>202406</xdr:colOff>
      <xdr:row>32</xdr:row>
      <xdr:rowOff>147638</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347663</xdr:colOff>
      <xdr:row>18</xdr:row>
      <xdr:rowOff>57150</xdr:rowOff>
    </xdr:from>
    <xdr:to>
      <xdr:col>22</xdr:col>
      <xdr:colOff>650082</xdr:colOff>
      <xdr:row>32</xdr:row>
      <xdr:rowOff>133350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107156</xdr:colOff>
      <xdr:row>33</xdr:row>
      <xdr:rowOff>88106</xdr:rowOff>
    </xdr:from>
    <xdr:to>
      <xdr:col>7</xdr:col>
      <xdr:colOff>404812</xdr:colOff>
      <xdr:row>47</xdr:row>
      <xdr:rowOff>164306</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549010</xdr:colOff>
      <xdr:row>33</xdr:row>
      <xdr:rowOff>74348</xdr:rowOff>
    </xdr:from>
    <xdr:to>
      <xdr:col>15</xdr:col>
      <xdr:colOff>224896</xdr:colOff>
      <xdr:row>47</xdr:row>
      <xdr:rowOff>150548</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358511</xdr:colOff>
      <xdr:row>33</xdr:row>
      <xdr:rowOff>49213</xdr:rowOff>
    </xdr:from>
    <xdr:to>
      <xdr:col>22</xdr:col>
      <xdr:colOff>627063</xdr:colOff>
      <xdr:row>47</xdr:row>
      <xdr:rowOff>125413</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101864</xdr:colOff>
      <xdr:row>48</xdr:row>
      <xdr:rowOff>94191</xdr:rowOff>
    </xdr:from>
    <xdr:to>
      <xdr:col>7</xdr:col>
      <xdr:colOff>400843</xdr:colOff>
      <xdr:row>62</xdr:row>
      <xdr:rowOff>170391</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549010</xdr:colOff>
      <xdr:row>48</xdr:row>
      <xdr:rowOff>69055</xdr:rowOff>
    </xdr:from>
    <xdr:to>
      <xdr:col>15</xdr:col>
      <xdr:colOff>224896</xdr:colOff>
      <xdr:row>62</xdr:row>
      <xdr:rowOff>145255</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357189</xdr:colOff>
      <xdr:row>48</xdr:row>
      <xdr:rowOff>92868</xdr:rowOff>
    </xdr:from>
    <xdr:to>
      <xdr:col>22</xdr:col>
      <xdr:colOff>625741</xdr:colOff>
      <xdr:row>62</xdr:row>
      <xdr:rowOff>169068</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101864</xdr:colOff>
      <xdr:row>63</xdr:row>
      <xdr:rowOff>94191</xdr:rowOff>
    </xdr:from>
    <xdr:to>
      <xdr:col>7</xdr:col>
      <xdr:colOff>400843</xdr:colOff>
      <xdr:row>77</xdr:row>
      <xdr:rowOff>170391</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549011</xdr:colOff>
      <xdr:row>63</xdr:row>
      <xdr:rowOff>79639</xdr:rowOff>
    </xdr:from>
    <xdr:to>
      <xdr:col>15</xdr:col>
      <xdr:colOff>224897</xdr:colOff>
      <xdr:row>77</xdr:row>
      <xdr:rowOff>155839</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391584</xdr:colOff>
      <xdr:row>63</xdr:row>
      <xdr:rowOff>82285</xdr:rowOff>
    </xdr:from>
    <xdr:to>
      <xdr:col>22</xdr:col>
      <xdr:colOff>660136</xdr:colOff>
      <xdr:row>77</xdr:row>
      <xdr:rowOff>158485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112449</xdr:colOff>
      <xdr:row>78</xdr:row>
      <xdr:rowOff>103453</xdr:rowOff>
    </xdr:from>
    <xdr:to>
      <xdr:col>7</xdr:col>
      <xdr:colOff>411428</xdr:colOff>
      <xdr:row>92</xdr:row>
      <xdr:rowOff>179653</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560916</xdr:colOff>
      <xdr:row>78</xdr:row>
      <xdr:rowOff>106096</xdr:rowOff>
    </xdr:from>
    <xdr:to>
      <xdr:col>15</xdr:col>
      <xdr:colOff>236802</xdr:colOff>
      <xdr:row>92</xdr:row>
      <xdr:rowOff>182296</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378355</xdr:colOff>
      <xdr:row>78</xdr:row>
      <xdr:rowOff>104774</xdr:rowOff>
    </xdr:from>
    <xdr:to>
      <xdr:col>22</xdr:col>
      <xdr:colOff>702469</xdr:colOff>
      <xdr:row>92</xdr:row>
      <xdr:rowOff>180974</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124355</xdr:colOff>
      <xdr:row>93</xdr:row>
      <xdr:rowOff>104775</xdr:rowOff>
    </xdr:from>
    <xdr:to>
      <xdr:col>7</xdr:col>
      <xdr:colOff>423334</xdr:colOff>
      <xdr:row>107</xdr:row>
      <xdr:rowOff>180975</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547687</xdr:colOff>
      <xdr:row>93</xdr:row>
      <xdr:rowOff>96837</xdr:rowOff>
    </xdr:from>
    <xdr:to>
      <xdr:col>15</xdr:col>
      <xdr:colOff>261937</xdr:colOff>
      <xdr:row>107</xdr:row>
      <xdr:rowOff>173037</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386952</xdr:colOff>
      <xdr:row>93</xdr:row>
      <xdr:rowOff>92869</xdr:rowOff>
    </xdr:from>
    <xdr:to>
      <xdr:col>22</xdr:col>
      <xdr:colOff>708421</xdr:colOff>
      <xdr:row>107</xdr:row>
      <xdr:rowOff>169069</xdr:rowOff>
    </xdr:to>
    <xdr:graphicFrame macro="">
      <xdr:nvGraphicFramePr>
        <xdr:cNvPr id="28" name="Gráfico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101203</xdr:colOff>
      <xdr:row>108</xdr:row>
      <xdr:rowOff>92869</xdr:rowOff>
    </xdr:from>
    <xdr:to>
      <xdr:col>7</xdr:col>
      <xdr:colOff>446484</xdr:colOff>
      <xdr:row>122</xdr:row>
      <xdr:rowOff>169069</xdr:rowOff>
    </xdr:to>
    <xdr:graphicFrame macro="">
      <xdr:nvGraphicFramePr>
        <xdr:cNvPr id="29" name="Gráfico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553641</xdr:colOff>
      <xdr:row>108</xdr:row>
      <xdr:rowOff>92870</xdr:rowOff>
    </xdr:from>
    <xdr:to>
      <xdr:col>15</xdr:col>
      <xdr:colOff>267891</xdr:colOff>
      <xdr:row>122</xdr:row>
      <xdr:rowOff>169070</xdr:rowOff>
    </xdr:to>
    <xdr:graphicFrame macro="">
      <xdr:nvGraphicFramePr>
        <xdr:cNvPr id="30" name="Gráfico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386952</xdr:colOff>
      <xdr:row>108</xdr:row>
      <xdr:rowOff>80964</xdr:rowOff>
    </xdr:from>
    <xdr:to>
      <xdr:col>22</xdr:col>
      <xdr:colOff>708421</xdr:colOff>
      <xdr:row>122</xdr:row>
      <xdr:rowOff>157164</xdr:rowOff>
    </xdr:to>
    <xdr:graphicFrame macro="">
      <xdr:nvGraphicFramePr>
        <xdr:cNvPr id="31" name="Gráfico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95250</xdr:colOff>
      <xdr:row>123</xdr:row>
      <xdr:rowOff>104774</xdr:rowOff>
    </xdr:from>
    <xdr:to>
      <xdr:col>7</xdr:col>
      <xdr:colOff>440531</xdr:colOff>
      <xdr:row>137</xdr:row>
      <xdr:rowOff>180974</xdr:rowOff>
    </xdr:to>
    <xdr:graphicFrame macro="">
      <xdr:nvGraphicFramePr>
        <xdr:cNvPr id="32" name="Gráfico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553640</xdr:colOff>
      <xdr:row>123</xdr:row>
      <xdr:rowOff>116681</xdr:rowOff>
    </xdr:from>
    <xdr:to>
      <xdr:col>15</xdr:col>
      <xdr:colOff>267890</xdr:colOff>
      <xdr:row>138</xdr:row>
      <xdr:rowOff>2381</xdr:rowOff>
    </xdr:to>
    <xdr:graphicFrame macro="">
      <xdr:nvGraphicFramePr>
        <xdr:cNvPr id="33" name="Gráfico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15</xdr:col>
      <xdr:colOff>375047</xdr:colOff>
      <xdr:row>123</xdr:row>
      <xdr:rowOff>104775</xdr:rowOff>
    </xdr:from>
    <xdr:to>
      <xdr:col>22</xdr:col>
      <xdr:colOff>696516</xdr:colOff>
      <xdr:row>137</xdr:row>
      <xdr:rowOff>180975</xdr:rowOff>
    </xdr:to>
    <xdr:graphicFrame macro="">
      <xdr:nvGraphicFramePr>
        <xdr:cNvPr id="34" name="Gráfico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101203</xdr:colOff>
      <xdr:row>138</xdr:row>
      <xdr:rowOff>140494</xdr:rowOff>
    </xdr:from>
    <xdr:to>
      <xdr:col>7</xdr:col>
      <xdr:colOff>446484</xdr:colOff>
      <xdr:row>153</xdr:row>
      <xdr:rowOff>26194</xdr:rowOff>
    </xdr:to>
    <xdr:graphicFrame macro="">
      <xdr:nvGraphicFramePr>
        <xdr:cNvPr id="35" name="Gráfico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553640</xdr:colOff>
      <xdr:row>138</xdr:row>
      <xdr:rowOff>152401</xdr:rowOff>
    </xdr:from>
    <xdr:to>
      <xdr:col>15</xdr:col>
      <xdr:colOff>267890</xdr:colOff>
      <xdr:row>153</xdr:row>
      <xdr:rowOff>38101</xdr:rowOff>
    </xdr:to>
    <xdr:graphicFrame macro="">
      <xdr:nvGraphicFramePr>
        <xdr:cNvPr id="36" name="Gráfico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15</xdr:col>
      <xdr:colOff>363141</xdr:colOff>
      <xdr:row>138</xdr:row>
      <xdr:rowOff>164307</xdr:rowOff>
    </xdr:from>
    <xdr:to>
      <xdr:col>22</xdr:col>
      <xdr:colOff>684610</xdr:colOff>
      <xdr:row>153</xdr:row>
      <xdr:rowOff>50007</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101203</xdr:colOff>
      <xdr:row>153</xdr:row>
      <xdr:rowOff>164306</xdr:rowOff>
    </xdr:from>
    <xdr:to>
      <xdr:col>7</xdr:col>
      <xdr:colOff>446484</xdr:colOff>
      <xdr:row>168</xdr:row>
      <xdr:rowOff>50006</xdr:rowOff>
    </xdr:to>
    <xdr:graphicFrame macro="">
      <xdr:nvGraphicFramePr>
        <xdr:cNvPr id="38" name="Gráfico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565546</xdr:colOff>
      <xdr:row>153</xdr:row>
      <xdr:rowOff>176213</xdr:rowOff>
    </xdr:from>
    <xdr:to>
      <xdr:col>15</xdr:col>
      <xdr:colOff>279796</xdr:colOff>
      <xdr:row>168</xdr:row>
      <xdr:rowOff>61913</xdr:rowOff>
    </xdr:to>
    <xdr:graphicFrame macro="">
      <xdr:nvGraphicFramePr>
        <xdr:cNvPr id="39" name="Gráfico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375045</xdr:colOff>
      <xdr:row>153</xdr:row>
      <xdr:rowOff>164307</xdr:rowOff>
    </xdr:from>
    <xdr:to>
      <xdr:col>22</xdr:col>
      <xdr:colOff>696514</xdr:colOff>
      <xdr:row>168</xdr:row>
      <xdr:rowOff>50007</xdr:rowOff>
    </xdr:to>
    <xdr:graphicFrame macro="">
      <xdr:nvGraphicFramePr>
        <xdr:cNvPr id="40" name="Gráfico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113109</xdr:colOff>
      <xdr:row>168</xdr:row>
      <xdr:rowOff>176212</xdr:rowOff>
    </xdr:from>
    <xdr:to>
      <xdr:col>7</xdr:col>
      <xdr:colOff>458390</xdr:colOff>
      <xdr:row>183</xdr:row>
      <xdr:rowOff>61912</xdr:rowOff>
    </xdr:to>
    <xdr:graphicFrame macro="">
      <xdr:nvGraphicFramePr>
        <xdr:cNvPr id="41" name="Gráfico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565546</xdr:colOff>
      <xdr:row>168</xdr:row>
      <xdr:rowOff>164307</xdr:rowOff>
    </xdr:from>
    <xdr:to>
      <xdr:col>15</xdr:col>
      <xdr:colOff>273843</xdr:colOff>
      <xdr:row>183</xdr:row>
      <xdr:rowOff>50007</xdr:rowOff>
    </xdr:to>
    <xdr:graphicFrame macro="">
      <xdr:nvGraphicFramePr>
        <xdr:cNvPr id="42" name="Gráfico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351235</xdr:colOff>
      <xdr:row>168</xdr:row>
      <xdr:rowOff>166688</xdr:rowOff>
    </xdr:from>
    <xdr:to>
      <xdr:col>22</xdr:col>
      <xdr:colOff>702469</xdr:colOff>
      <xdr:row>183</xdr:row>
      <xdr:rowOff>26194</xdr:rowOff>
    </xdr:to>
    <xdr:graphicFrame macro="">
      <xdr:nvGraphicFramePr>
        <xdr:cNvPr id="43" name="Gráfico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101203</xdr:colOff>
      <xdr:row>183</xdr:row>
      <xdr:rowOff>152400</xdr:rowOff>
    </xdr:from>
    <xdr:to>
      <xdr:col>7</xdr:col>
      <xdr:colOff>446484</xdr:colOff>
      <xdr:row>198</xdr:row>
      <xdr:rowOff>38100</xdr:rowOff>
    </xdr:to>
    <xdr:graphicFrame macro="">
      <xdr:nvGraphicFramePr>
        <xdr:cNvPr id="44" name="Gráfico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553641</xdr:colOff>
      <xdr:row>183</xdr:row>
      <xdr:rowOff>152401</xdr:rowOff>
    </xdr:from>
    <xdr:to>
      <xdr:col>15</xdr:col>
      <xdr:colOff>267891</xdr:colOff>
      <xdr:row>198</xdr:row>
      <xdr:rowOff>38101</xdr:rowOff>
    </xdr:to>
    <xdr:graphicFrame macro="">
      <xdr:nvGraphicFramePr>
        <xdr:cNvPr id="45" name="Gráfico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15</xdr:col>
      <xdr:colOff>351235</xdr:colOff>
      <xdr:row>183</xdr:row>
      <xdr:rowOff>152399</xdr:rowOff>
    </xdr:from>
    <xdr:to>
      <xdr:col>22</xdr:col>
      <xdr:colOff>672704</xdr:colOff>
      <xdr:row>198</xdr:row>
      <xdr:rowOff>38099</xdr:rowOff>
    </xdr:to>
    <xdr:graphicFrame macro="">
      <xdr:nvGraphicFramePr>
        <xdr:cNvPr id="46" name="Gráfico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113109</xdr:colOff>
      <xdr:row>198</xdr:row>
      <xdr:rowOff>140494</xdr:rowOff>
    </xdr:from>
    <xdr:to>
      <xdr:col>7</xdr:col>
      <xdr:colOff>440531</xdr:colOff>
      <xdr:row>213</xdr:row>
      <xdr:rowOff>26194</xdr:rowOff>
    </xdr:to>
    <xdr:graphicFrame macro="">
      <xdr:nvGraphicFramePr>
        <xdr:cNvPr id="47" name="Gráfico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565546</xdr:colOff>
      <xdr:row>198</xdr:row>
      <xdr:rowOff>152400</xdr:rowOff>
    </xdr:from>
    <xdr:to>
      <xdr:col>15</xdr:col>
      <xdr:colOff>279796</xdr:colOff>
      <xdr:row>213</xdr:row>
      <xdr:rowOff>38100</xdr:rowOff>
    </xdr:to>
    <xdr:graphicFrame macro="">
      <xdr:nvGraphicFramePr>
        <xdr:cNvPr id="48" name="Gráfico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15</xdr:col>
      <xdr:colOff>363140</xdr:colOff>
      <xdr:row>198</xdr:row>
      <xdr:rowOff>152400</xdr:rowOff>
    </xdr:from>
    <xdr:to>
      <xdr:col>22</xdr:col>
      <xdr:colOff>684609</xdr:colOff>
      <xdr:row>213</xdr:row>
      <xdr:rowOff>38100</xdr:rowOff>
    </xdr:to>
    <xdr:graphicFrame macro="">
      <xdr:nvGraphicFramePr>
        <xdr:cNvPr id="49" name="Gráfico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89297</xdr:colOff>
      <xdr:row>213</xdr:row>
      <xdr:rowOff>140494</xdr:rowOff>
    </xdr:from>
    <xdr:to>
      <xdr:col>7</xdr:col>
      <xdr:colOff>434578</xdr:colOff>
      <xdr:row>228</xdr:row>
      <xdr:rowOff>26194</xdr:rowOff>
    </xdr:to>
    <xdr:graphicFrame macro="">
      <xdr:nvGraphicFramePr>
        <xdr:cNvPr id="50" name="Gráfico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565546</xdr:colOff>
      <xdr:row>213</xdr:row>
      <xdr:rowOff>140494</xdr:rowOff>
    </xdr:from>
    <xdr:to>
      <xdr:col>15</xdr:col>
      <xdr:colOff>279796</xdr:colOff>
      <xdr:row>228</xdr:row>
      <xdr:rowOff>26194</xdr:rowOff>
    </xdr:to>
    <xdr:graphicFrame macro="">
      <xdr:nvGraphicFramePr>
        <xdr:cNvPr id="51" name="Gráfico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15</xdr:col>
      <xdr:colOff>375046</xdr:colOff>
      <xdr:row>213</xdr:row>
      <xdr:rowOff>140493</xdr:rowOff>
    </xdr:from>
    <xdr:to>
      <xdr:col>22</xdr:col>
      <xdr:colOff>696515</xdr:colOff>
      <xdr:row>228</xdr:row>
      <xdr:rowOff>26193</xdr:rowOff>
    </xdr:to>
    <xdr:graphicFrame macro="">
      <xdr:nvGraphicFramePr>
        <xdr:cNvPr id="52" name="Gráfico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547687</xdr:colOff>
      <xdr:row>228</xdr:row>
      <xdr:rowOff>128588</xdr:rowOff>
    </xdr:from>
    <xdr:to>
      <xdr:col>15</xdr:col>
      <xdr:colOff>261937</xdr:colOff>
      <xdr:row>243</xdr:row>
      <xdr:rowOff>14288</xdr:rowOff>
    </xdr:to>
    <xdr:graphicFrame macro="">
      <xdr:nvGraphicFramePr>
        <xdr:cNvPr id="54" name="Gráfico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89296</xdr:colOff>
      <xdr:row>228</xdr:row>
      <xdr:rowOff>128587</xdr:rowOff>
    </xdr:from>
    <xdr:to>
      <xdr:col>7</xdr:col>
      <xdr:colOff>434577</xdr:colOff>
      <xdr:row>243</xdr:row>
      <xdr:rowOff>14287</xdr:rowOff>
    </xdr:to>
    <xdr:graphicFrame macro="">
      <xdr:nvGraphicFramePr>
        <xdr:cNvPr id="55" name="Gráfico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375047</xdr:colOff>
      <xdr:row>228</xdr:row>
      <xdr:rowOff>116681</xdr:rowOff>
    </xdr:from>
    <xdr:to>
      <xdr:col>22</xdr:col>
      <xdr:colOff>696516</xdr:colOff>
      <xdr:row>243</xdr:row>
      <xdr:rowOff>2381</xdr:rowOff>
    </xdr:to>
    <xdr:graphicFrame macro="">
      <xdr:nvGraphicFramePr>
        <xdr:cNvPr id="56" name="Gráfico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77390</xdr:colOff>
      <xdr:row>243</xdr:row>
      <xdr:rowOff>128588</xdr:rowOff>
    </xdr:from>
    <xdr:to>
      <xdr:col>7</xdr:col>
      <xdr:colOff>422671</xdr:colOff>
      <xdr:row>258</xdr:row>
      <xdr:rowOff>14288</xdr:rowOff>
    </xdr:to>
    <xdr:graphicFrame macro="">
      <xdr:nvGraphicFramePr>
        <xdr:cNvPr id="57" name="Gráfico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541734</xdr:colOff>
      <xdr:row>243</xdr:row>
      <xdr:rowOff>140495</xdr:rowOff>
    </xdr:from>
    <xdr:to>
      <xdr:col>15</xdr:col>
      <xdr:colOff>255984</xdr:colOff>
      <xdr:row>258</xdr:row>
      <xdr:rowOff>26195</xdr:rowOff>
    </xdr:to>
    <xdr:graphicFrame macro="">
      <xdr:nvGraphicFramePr>
        <xdr:cNvPr id="58" name="Gráfico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15</xdr:col>
      <xdr:colOff>375046</xdr:colOff>
      <xdr:row>243</xdr:row>
      <xdr:rowOff>140494</xdr:rowOff>
    </xdr:from>
    <xdr:to>
      <xdr:col>22</xdr:col>
      <xdr:colOff>696515</xdr:colOff>
      <xdr:row>258</xdr:row>
      <xdr:rowOff>26194</xdr:rowOff>
    </xdr:to>
    <xdr:graphicFrame macro="">
      <xdr:nvGraphicFramePr>
        <xdr:cNvPr id="59" name="Gráfico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77390</xdr:colOff>
      <xdr:row>258</xdr:row>
      <xdr:rowOff>104775</xdr:rowOff>
    </xdr:from>
    <xdr:to>
      <xdr:col>7</xdr:col>
      <xdr:colOff>422671</xdr:colOff>
      <xdr:row>272</xdr:row>
      <xdr:rowOff>180975</xdr:rowOff>
    </xdr:to>
    <xdr:graphicFrame macro="">
      <xdr:nvGraphicFramePr>
        <xdr:cNvPr id="60" name="Gráfico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541733</xdr:colOff>
      <xdr:row>258</xdr:row>
      <xdr:rowOff>128587</xdr:rowOff>
    </xdr:from>
    <xdr:to>
      <xdr:col>15</xdr:col>
      <xdr:colOff>255983</xdr:colOff>
      <xdr:row>273</xdr:row>
      <xdr:rowOff>14287</xdr:rowOff>
    </xdr:to>
    <xdr:graphicFrame macro="">
      <xdr:nvGraphicFramePr>
        <xdr:cNvPr id="61" name="Gráfico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15</xdr:col>
      <xdr:colOff>375047</xdr:colOff>
      <xdr:row>258</xdr:row>
      <xdr:rowOff>116682</xdr:rowOff>
    </xdr:from>
    <xdr:to>
      <xdr:col>22</xdr:col>
      <xdr:colOff>696516</xdr:colOff>
      <xdr:row>273</xdr:row>
      <xdr:rowOff>2382</xdr:rowOff>
    </xdr:to>
    <xdr:graphicFrame macro="">
      <xdr:nvGraphicFramePr>
        <xdr:cNvPr id="62" name="Gráfico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65485</xdr:colOff>
      <xdr:row>273</xdr:row>
      <xdr:rowOff>104775</xdr:rowOff>
    </xdr:from>
    <xdr:to>
      <xdr:col>7</xdr:col>
      <xdr:colOff>410766</xdr:colOff>
      <xdr:row>287</xdr:row>
      <xdr:rowOff>180975</xdr:rowOff>
    </xdr:to>
    <xdr:graphicFrame macro="">
      <xdr:nvGraphicFramePr>
        <xdr:cNvPr id="63" name="Gráfico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529827</xdr:colOff>
      <xdr:row>273</xdr:row>
      <xdr:rowOff>116681</xdr:rowOff>
    </xdr:from>
    <xdr:to>
      <xdr:col>15</xdr:col>
      <xdr:colOff>244077</xdr:colOff>
      <xdr:row>288</xdr:row>
      <xdr:rowOff>2381</xdr:rowOff>
    </xdr:to>
    <xdr:graphicFrame macro="">
      <xdr:nvGraphicFramePr>
        <xdr:cNvPr id="64" name="Gráfico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15</xdr:col>
      <xdr:colOff>375048</xdr:colOff>
      <xdr:row>273</xdr:row>
      <xdr:rowOff>116681</xdr:rowOff>
    </xdr:from>
    <xdr:to>
      <xdr:col>22</xdr:col>
      <xdr:colOff>696517</xdr:colOff>
      <xdr:row>288</xdr:row>
      <xdr:rowOff>2381</xdr:rowOff>
    </xdr:to>
    <xdr:graphicFrame macro="">
      <xdr:nvGraphicFramePr>
        <xdr:cNvPr id="65" name="Gráfico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65484</xdr:colOff>
      <xdr:row>288</xdr:row>
      <xdr:rowOff>116681</xdr:rowOff>
    </xdr:from>
    <xdr:to>
      <xdr:col>7</xdr:col>
      <xdr:colOff>410765</xdr:colOff>
      <xdr:row>303</xdr:row>
      <xdr:rowOff>2381</xdr:rowOff>
    </xdr:to>
    <xdr:graphicFrame macro="">
      <xdr:nvGraphicFramePr>
        <xdr:cNvPr id="66" name="Gráfico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517922</xdr:colOff>
      <xdr:row>288</xdr:row>
      <xdr:rowOff>116681</xdr:rowOff>
    </xdr:from>
    <xdr:to>
      <xdr:col>15</xdr:col>
      <xdr:colOff>232172</xdr:colOff>
      <xdr:row>303</xdr:row>
      <xdr:rowOff>2381</xdr:rowOff>
    </xdr:to>
    <xdr:graphicFrame macro="">
      <xdr:nvGraphicFramePr>
        <xdr:cNvPr id="67" name="Gráfico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15</xdr:col>
      <xdr:colOff>351235</xdr:colOff>
      <xdr:row>288</xdr:row>
      <xdr:rowOff>104775</xdr:rowOff>
    </xdr:from>
    <xdr:to>
      <xdr:col>22</xdr:col>
      <xdr:colOff>672704</xdr:colOff>
      <xdr:row>302</xdr:row>
      <xdr:rowOff>180975</xdr:rowOff>
    </xdr:to>
    <xdr:graphicFrame macro="">
      <xdr:nvGraphicFramePr>
        <xdr:cNvPr id="68" name="Gráfico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0</xdr:col>
      <xdr:colOff>65485</xdr:colOff>
      <xdr:row>303</xdr:row>
      <xdr:rowOff>164307</xdr:rowOff>
    </xdr:from>
    <xdr:to>
      <xdr:col>7</xdr:col>
      <xdr:colOff>410766</xdr:colOff>
      <xdr:row>318</xdr:row>
      <xdr:rowOff>50007</xdr:rowOff>
    </xdr:to>
    <xdr:graphicFrame macro="">
      <xdr:nvGraphicFramePr>
        <xdr:cNvPr id="69" name="Gráfico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7</xdr:col>
      <xdr:colOff>506016</xdr:colOff>
      <xdr:row>303</xdr:row>
      <xdr:rowOff>152400</xdr:rowOff>
    </xdr:from>
    <xdr:to>
      <xdr:col>15</xdr:col>
      <xdr:colOff>220266</xdr:colOff>
      <xdr:row>318</xdr:row>
      <xdr:rowOff>38100</xdr:rowOff>
    </xdr:to>
    <xdr:graphicFrame macro="">
      <xdr:nvGraphicFramePr>
        <xdr:cNvPr id="70" name="Gráfico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15</xdr:col>
      <xdr:colOff>351232</xdr:colOff>
      <xdr:row>303</xdr:row>
      <xdr:rowOff>152400</xdr:rowOff>
    </xdr:from>
    <xdr:to>
      <xdr:col>22</xdr:col>
      <xdr:colOff>672701</xdr:colOff>
      <xdr:row>318</xdr:row>
      <xdr:rowOff>38100</xdr:rowOff>
    </xdr:to>
    <xdr:graphicFrame macro="">
      <xdr:nvGraphicFramePr>
        <xdr:cNvPr id="71" name="Gráfico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0</xdr:col>
      <xdr:colOff>65484</xdr:colOff>
      <xdr:row>319</xdr:row>
      <xdr:rowOff>21432</xdr:rowOff>
    </xdr:from>
    <xdr:to>
      <xdr:col>7</xdr:col>
      <xdr:colOff>410765</xdr:colOff>
      <xdr:row>333</xdr:row>
      <xdr:rowOff>97632</xdr:rowOff>
    </xdr:to>
    <xdr:graphicFrame macro="">
      <xdr:nvGraphicFramePr>
        <xdr:cNvPr id="72" name="Gráfico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7</xdr:col>
      <xdr:colOff>517921</xdr:colOff>
      <xdr:row>319</xdr:row>
      <xdr:rowOff>33337</xdr:rowOff>
    </xdr:from>
    <xdr:to>
      <xdr:col>15</xdr:col>
      <xdr:colOff>232171</xdr:colOff>
      <xdr:row>333</xdr:row>
      <xdr:rowOff>109537</xdr:rowOff>
    </xdr:to>
    <xdr:graphicFrame macro="">
      <xdr:nvGraphicFramePr>
        <xdr:cNvPr id="73" name="Gráfico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15</xdr:col>
      <xdr:colOff>339328</xdr:colOff>
      <xdr:row>319</xdr:row>
      <xdr:rowOff>45244</xdr:rowOff>
    </xdr:from>
    <xdr:to>
      <xdr:col>22</xdr:col>
      <xdr:colOff>660797</xdr:colOff>
      <xdr:row>333</xdr:row>
      <xdr:rowOff>121444</xdr:rowOff>
    </xdr:to>
    <xdr:graphicFrame macro="">
      <xdr:nvGraphicFramePr>
        <xdr:cNvPr id="74" name="Gráfico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0</xdr:col>
      <xdr:colOff>107163</xdr:colOff>
      <xdr:row>18</xdr:row>
      <xdr:rowOff>80966</xdr:rowOff>
    </xdr:from>
    <xdr:to>
      <xdr:col>7</xdr:col>
      <xdr:colOff>404812</xdr:colOff>
      <xdr:row>32</xdr:row>
      <xdr:rowOff>157166</xdr:rowOff>
    </xdr:to>
    <xdr:graphicFrame macro="">
      <xdr:nvGraphicFramePr>
        <xdr:cNvPr id="75" name="Gráfico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0</xdr:col>
      <xdr:colOff>39291</xdr:colOff>
      <xdr:row>335</xdr:row>
      <xdr:rowOff>42862</xdr:rowOff>
    </xdr:from>
    <xdr:to>
      <xdr:col>7</xdr:col>
      <xdr:colOff>384572</xdr:colOff>
      <xdr:row>349</xdr:row>
      <xdr:rowOff>119062</xdr:rowOff>
    </xdr:to>
    <xdr:graphicFrame macro="">
      <xdr:nvGraphicFramePr>
        <xdr:cNvPr id="76" name="Gráfico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xdr:col>
      <xdr:colOff>501253</xdr:colOff>
      <xdr:row>335</xdr:row>
      <xdr:rowOff>52387</xdr:rowOff>
    </xdr:from>
    <xdr:to>
      <xdr:col>15</xdr:col>
      <xdr:colOff>215503</xdr:colOff>
      <xdr:row>349</xdr:row>
      <xdr:rowOff>128587</xdr:rowOff>
    </xdr:to>
    <xdr:graphicFrame macro="">
      <xdr:nvGraphicFramePr>
        <xdr:cNvPr id="77" name="Gráfico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15</xdr:col>
      <xdr:colOff>332184</xdr:colOff>
      <xdr:row>335</xdr:row>
      <xdr:rowOff>61912</xdr:rowOff>
    </xdr:from>
    <xdr:to>
      <xdr:col>22</xdr:col>
      <xdr:colOff>653653</xdr:colOff>
      <xdr:row>349</xdr:row>
      <xdr:rowOff>138112</xdr:rowOff>
    </xdr:to>
    <xdr:graphicFrame macro="">
      <xdr:nvGraphicFramePr>
        <xdr:cNvPr id="78" name="Gráfico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0</xdr:col>
      <xdr:colOff>25004</xdr:colOff>
      <xdr:row>350</xdr:row>
      <xdr:rowOff>4762</xdr:rowOff>
    </xdr:from>
    <xdr:to>
      <xdr:col>7</xdr:col>
      <xdr:colOff>370285</xdr:colOff>
      <xdr:row>364</xdr:row>
      <xdr:rowOff>80962</xdr:rowOff>
    </xdr:to>
    <xdr:graphicFrame macro="">
      <xdr:nvGraphicFramePr>
        <xdr:cNvPr id="79" name="Gráfico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xdr:col>
      <xdr:colOff>486966</xdr:colOff>
      <xdr:row>350</xdr:row>
      <xdr:rowOff>14287</xdr:rowOff>
    </xdr:from>
    <xdr:to>
      <xdr:col>15</xdr:col>
      <xdr:colOff>201216</xdr:colOff>
      <xdr:row>364</xdr:row>
      <xdr:rowOff>90487</xdr:rowOff>
    </xdr:to>
    <xdr:graphicFrame macro="">
      <xdr:nvGraphicFramePr>
        <xdr:cNvPr id="80" name="Gráfico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15</xdr:col>
      <xdr:colOff>317897</xdr:colOff>
      <xdr:row>350</xdr:row>
      <xdr:rowOff>23812</xdr:rowOff>
    </xdr:from>
    <xdr:to>
      <xdr:col>22</xdr:col>
      <xdr:colOff>639366</xdr:colOff>
      <xdr:row>364</xdr:row>
      <xdr:rowOff>100012</xdr:rowOff>
    </xdr:to>
    <xdr:graphicFrame macro="">
      <xdr:nvGraphicFramePr>
        <xdr:cNvPr id="81" name="Gráfico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10717</xdr:colOff>
      <xdr:row>364</xdr:row>
      <xdr:rowOff>157162</xdr:rowOff>
    </xdr:from>
    <xdr:to>
      <xdr:col>7</xdr:col>
      <xdr:colOff>355998</xdr:colOff>
      <xdr:row>379</xdr:row>
      <xdr:rowOff>42862</xdr:rowOff>
    </xdr:to>
    <xdr:graphicFrame macro="">
      <xdr:nvGraphicFramePr>
        <xdr:cNvPr id="82" name="Gráfico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63498</xdr:colOff>
      <xdr:row>0</xdr:row>
      <xdr:rowOff>63500</xdr:rowOff>
    </xdr:from>
    <xdr:to>
      <xdr:col>0</xdr:col>
      <xdr:colOff>783166</xdr:colOff>
      <xdr:row>1</xdr:row>
      <xdr:rowOff>232834</xdr:rowOff>
    </xdr:to>
    <xdr:pic>
      <xdr:nvPicPr>
        <xdr:cNvPr id="2" name="Imagem 1">
          <a:hlinkClick xmlns:r="http://schemas.openxmlformats.org/officeDocument/2006/relationships" r:id="rId1"/>
        </xdr:cNvPr>
        <xdr:cNvPicPr>
          <a:picLocks noChangeAspect="1"/>
        </xdr:cNvPicPr>
      </xdr:nvPicPr>
      <xdr:blipFill rotWithShape="1">
        <a:blip xmlns:r="http://schemas.openxmlformats.org/officeDocument/2006/relationships" r:embed="rId2"/>
        <a:srcRect l="1807" t="19558" r="94304" b="77330"/>
        <a:stretch/>
      </xdr:blipFill>
      <xdr:spPr>
        <a:xfrm>
          <a:off x="63498" y="63500"/>
          <a:ext cx="719668" cy="359834"/>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231"/>
  <sheetViews>
    <sheetView zoomScaleNormal="100" workbookViewId="0">
      <pane xSplit="15" ySplit="20" topLeftCell="P21" activePane="bottomRight" state="frozen"/>
      <selection pane="topRight" activeCell="P1" sqref="P1"/>
      <selection pane="bottomLeft" activeCell="A21" sqref="A21"/>
      <selection pane="bottomRight" sqref="A1:O20"/>
    </sheetView>
  </sheetViews>
  <sheetFormatPr defaultRowHeight="15" x14ac:dyDescent="0.25"/>
  <cols>
    <col min="1" max="14" width="9.140625" style="131"/>
    <col min="15" max="15" width="71.140625" style="131" customWidth="1"/>
    <col min="16" max="16384" width="9.140625" style="131"/>
  </cols>
  <sheetData>
    <row r="1" spans="1:133" x14ac:dyDescent="0.25">
      <c r="A1" s="289"/>
      <c r="B1" s="289"/>
      <c r="C1" s="289"/>
      <c r="D1" s="289"/>
      <c r="E1" s="289"/>
      <c r="F1" s="289"/>
      <c r="G1" s="289"/>
      <c r="H1" s="289"/>
      <c r="I1" s="289"/>
      <c r="J1" s="289"/>
      <c r="K1" s="289"/>
      <c r="L1" s="289"/>
      <c r="M1" s="289"/>
      <c r="N1" s="289"/>
      <c r="O1" s="289"/>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row>
    <row r="2" spans="1:133" x14ac:dyDescent="0.25">
      <c r="A2" s="289"/>
      <c r="B2" s="289"/>
      <c r="C2" s="289"/>
      <c r="D2" s="289"/>
      <c r="E2" s="289"/>
      <c r="F2" s="289"/>
      <c r="G2" s="289"/>
      <c r="H2" s="289"/>
      <c r="I2" s="289"/>
      <c r="J2" s="289"/>
      <c r="K2" s="289"/>
      <c r="L2" s="289"/>
      <c r="M2" s="289"/>
      <c r="N2" s="289"/>
      <c r="O2" s="289"/>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row>
    <row r="3" spans="1:133" x14ac:dyDescent="0.25">
      <c r="A3" s="289"/>
      <c r="B3" s="289"/>
      <c r="C3" s="289"/>
      <c r="D3" s="289"/>
      <c r="E3" s="289"/>
      <c r="F3" s="289"/>
      <c r="G3" s="289"/>
      <c r="H3" s="289"/>
      <c r="I3" s="289"/>
      <c r="J3" s="289"/>
      <c r="K3" s="289"/>
      <c r="L3" s="289"/>
      <c r="M3" s="289"/>
      <c r="N3" s="289"/>
      <c r="O3" s="289"/>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row>
    <row r="4" spans="1:133" x14ac:dyDescent="0.25">
      <c r="A4" s="289"/>
      <c r="B4" s="289"/>
      <c r="C4" s="289"/>
      <c r="D4" s="289"/>
      <c r="E4" s="289"/>
      <c r="F4" s="289"/>
      <c r="G4" s="289"/>
      <c r="H4" s="289"/>
      <c r="I4" s="289"/>
      <c r="J4" s="289"/>
      <c r="K4" s="289"/>
      <c r="L4" s="289"/>
      <c r="M4" s="289"/>
      <c r="N4" s="289"/>
      <c r="O4" s="289"/>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row>
    <row r="5" spans="1:133" x14ac:dyDescent="0.25">
      <c r="A5" s="289"/>
      <c r="B5" s="289"/>
      <c r="C5" s="289"/>
      <c r="D5" s="289"/>
      <c r="E5" s="289"/>
      <c r="F5" s="289"/>
      <c r="G5" s="289"/>
      <c r="H5" s="289"/>
      <c r="I5" s="289"/>
      <c r="J5" s="289"/>
      <c r="K5" s="289"/>
      <c r="L5" s="289"/>
      <c r="M5" s="289"/>
      <c r="N5" s="289"/>
      <c r="O5" s="289"/>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row>
    <row r="6" spans="1:133" x14ac:dyDescent="0.25">
      <c r="A6" s="289"/>
      <c r="B6" s="289"/>
      <c r="C6" s="289"/>
      <c r="D6" s="289"/>
      <c r="E6" s="289"/>
      <c r="F6" s="289"/>
      <c r="G6" s="289"/>
      <c r="H6" s="289"/>
      <c r="I6" s="289"/>
      <c r="J6" s="289"/>
      <c r="K6" s="289"/>
      <c r="L6" s="289"/>
      <c r="M6" s="289"/>
      <c r="N6" s="289"/>
      <c r="O6" s="289"/>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c r="DC6" s="130"/>
      <c r="DD6" s="130"/>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row>
    <row r="7" spans="1:133" x14ac:dyDescent="0.25">
      <c r="A7" s="289"/>
      <c r="B7" s="289"/>
      <c r="C7" s="289"/>
      <c r="D7" s="289"/>
      <c r="E7" s="289"/>
      <c r="F7" s="289"/>
      <c r="G7" s="289"/>
      <c r="H7" s="289"/>
      <c r="I7" s="289"/>
      <c r="J7" s="289"/>
      <c r="K7" s="289"/>
      <c r="L7" s="289"/>
      <c r="M7" s="289"/>
      <c r="N7" s="289"/>
      <c r="O7" s="289"/>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row>
    <row r="8" spans="1:133" x14ac:dyDescent="0.25">
      <c r="A8" s="289"/>
      <c r="B8" s="289"/>
      <c r="C8" s="289"/>
      <c r="D8" s="289"/>
      <c r="E8" s="289"/>
      <c r="F8" s="289"/>
      <c r="G8" s="289"/>
      <c r="H8" s="289"/>
      <c r="I8" s="289"/>
      <c r="J8" s="289"/>
      <c r="K8" s="289"/>
      <c r="L8" s="289"/>
      <c r="M8" s="289"/>
      <c r="N8" s="289"/>
      <c r="O8" s="289"/>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row>
    <row r="9" spans="1:133" x14ac:dyDescent="0.25">
      <c r="A9" s="289"/>
      <c r="B9" s="289"/>
      <c r="C9" s="289"/>
      <c r="D9" s="289"/>
      <c r="E9" s="289"/>
      <c r="F9" s="289"/>
      <c r="G9" s="289"/>
      <c r="H9" s="289"/>
      <c r="I9" s="289"/>
      <c r="J9" s="289"/>
      <c r="K9" s="289"/>
      <c r="L9" s="289"/>
      <c r="M9" s="289"/>
      <c r="N9" s="289"/>
      <c r="O9" s="289"/>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row>
    <row r="10" spans="1:133" x14ac:dyDescent="0.25">
      <c r="A10" s="289"/>
      <c r="B10" s="289"/>
      <c r="C10" s="289"/>
      <c r="D10" s="289"/>
      <c r="E10" s="289"/>
      <c r="F10" s="289"/>
      <c r="G10" s="289"/>
      <c r="H10" s="289"/>
      <c r="I10" s="289"/>
      <c r="J10" s="289"/>
      <c r="K10" s="289"/>
      <c r="L10" s="289"/>
      <c r="M10" s="289"/>
      <c r="N10" s="289"/>
      <c r="O10" s="289"/>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row>
    <row r="11" spans="1:133" x14ac:dyDescent="0.25">
      <c r="A11" s="289"/>
      <c r="B11" s="289"/>
      <c r="C11" s="289"/>
      <c r="D11" s="289"/>
      <c r="E11" s="289"/>
      <c r="F11" s="289"/>
      <c r="G11" s="289"/>
      <c r="H11" s="289"/>
      <c r="I11" s="289"/>
      <c r="J11" s="289"/>
      <c r="K11" s="289"/>
      <c r="L11" s="289"/>
      <c r="M11" s="289"/>
      <c r="N11" s="289"/>
      <c r="O11" s="289"/>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row>
    <row r="12" spans="1:133" x14ac:dyDescent="0.25">
      <c r="A12" s="289"/>
      <c r="B12" s="289"/>
      <c r="C12" s="289"/>
      <c r="D12" s="289"/>
      <c r="E12" s="289"/>
      <c r="F12" s="289"/>
      <c r="G12" s="289"/>
      <c r="H12" s="289"/>
      <c r="I12" s="289"/>
      <c r="J12" s="289"/>
      <c r="K12" s="289"/>
      <c r="L12" s="289"/>
      <c r="M12" s="289"/>
      <c r="N12" s="289"/>
      <c r="O12" s="289"/>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row>
    <row r="13" spans="1:133" x14ac:dyDescent="0.25">
      <c r="A13" s="289"/>
      <c r="B13" s="289"/>
      <c r="C13" s="289"/>
      <c r="D13" s="289"/>
      <c r="E13" s="289"/>
      <c r="F13" s="289"/>
      <c r="G13" s="289"/>
      <c r="H13" s="289"/>
      <c r="I13" s="289"/>
      <c r="J13" s="289"/>
      <c r="K13" s="289"/>
      <c r="L13" s="289"/>
      <c r="M13" s="289"/>
      <c r="N13" s="289"/>
      <c r="O13" s="289"/>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row>
    <row r="14" spans="1:133" x14ac:dyDescent="0.25">
      <c r="A14" s="289"/>
      <c r="B14" s="289"/>
      <c r="C14" s="289"/>
      <c r="D14" s="289"/>
      <c r="E14" s="289"/>
      <c r="F14" s="289"/>
      <c r="G14" s="289"/>
      <c r="H14" s="289"/>
      <c r="I14" s="289"/>
      <c r="J14" s="289"/>
      <c r="K14" s="289"/>
      <c r="L14" s="289"/>
      <c r="M14" s="289"/>
      <c r="N14" s="289"/>
      <c r="O14" s="289"/>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row>
    <row r="15" spans="1:133" x14ac:dyDescent="0.25">
      <c r="A15" s="289"/>
      <c r="B15" s="289"/>
      <c r="C15" s="289"/>
      <c r="D15" s="289"/>
      <c r="E15" s="289"/>
      <c r="F15" s="289"/>
      <c r="G15" s="289"/>
      <c r="H15" s="289"/>
      <c r="I15" s="289"/>
      <c r="J15" s="289"/>
      <c r="K15" s="289"/>
      <c r="L15" s="289"/>
      <c r="M15" s="289"/>
      <c r="N15" s="289"/>
      <c r="O15" s="289"/>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row>
    <row r="16" spans="1:133" x14ac:dyDescent="0.25">
      <c r="A16" s="289"/>
      <c r="B16" s="289"/>
      <c r="C16" s="289"/>
      <c r="D16" s="289"/>
      <c r="E16" s="289"/>
      <c r="F16" s="289"/>
      <c r="G16" s="289"/>
      <c r="H16" s="289"/>
      <c r="I16" s="289"/>
      <c r="J16" s="289"/>
      <c r="K16" s="289"/>
      <c r="L16" s="289"/>
      <c r="M16" s="289"/>
      <c r="N16" s="289"/>
      <c r="O16" s="289"/>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row>
    <row r="17" spans="1:133" x14ac:dyDescent="0.25">
      <c r="A17" s="289"/>
      <c r="B17" s="289"/>
      <c r="C17" s="289"/>
      <c r="D17" s="289"/>
      <c r="E17" s="289"/>
      <c r="F17" s="289"/>
      <c r="G17" s="289"/>
      <c r="H17" s="289"/>
      <c r="I17" s="289"/>
      <c r="J17" s="289"/>
      <c r="K17" s="289"/>
      <c r="L17" s="289"/>
      <c r="M17" s="289"/>
      <c r="N17" s="289"/>
      <c r="O17" s="289"/>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row>
    <row r="18" spans="1:133" x14ac:dyDescent="0.25">
      <c r="A18" s="289"/>
      <c r="B18" s="289"/>
      <c r="C18" s="289"/>
      <c r="D18" s="289"/>
      <c r="E18" s="289"/>
      <c r="F18" s="289"/>
      <c r="G18" s="289"/>
      <c r="H18" s="289"/>
      <c r="I18" s="289"/>
      <c r="J18" s="289"/>
      <c r="K18" s="289"/>
      <c r="L18" s="289"/>
      <c r="M18" s="289"/>
      <c r="N18" s="289"/>
      <c r="O18" s="289"/>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row>
    <row r="19" spans="1:133" x14ac:dyDescent="0.25">
      <c r="A19" s="289"/>
      <c r="B19" s="289"/>
      <c r="C19" s="289"/>
      <c r="D19" s="289"/>
      <c r="E19" s="289"/>
      <c r="F19" s="289"/>
      <c r="G19" s="289"/>
      <c r="H19" s="289"/>
      <c r="I19" s="289"/>
      <c r="J19" s="289"/>
      <c r="K19" s="289"/>
      <c r="L19" s="289"/>
      <c r="M19" s="289"/>
      <c r="N19" s="289"/>
      <c r="O19" s="289"/>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row>
    <row r="20" spans="1:133" ht="194.25" customHeight="1" x14ac:dyDescent="0.25">
      <c r="A20" s="289"/>
      <c r="B20" s="289"/>
      <c r="C20" s="289"/>
      <c r="D20" s="289"/>
      <c r="E20" s="289"/>
      <c r="F20" s="289"/>
      <c r="G20" s="289"/>
      <c r="H20" s="289"/>
      <c r="I20" s="289"/>
      <c r="J20" s="289"/>
      <c r="K20" s="289"/>
      <c r="L20" s="289"/>
      <c r="M20" s="289"/>
      <c r="N20" s="289"/>
      <c r="O20" s="289"/>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c r="DC20" s="130"/>
      <c r="DD20" s="130"/>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row>
    <row r="21" spans="1:133" x14ac:dyDescent="0.25">
      <c r="A21" s="130"/>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c r="CY21" s="130"/>
      <c r="CZ21" s="130"/>
      <c r="DA21" s="130"/>
      <c r="DB21" s="130"/>
      <c r="DC21" s="130"/>
      <c r="DD21" s="130"/>
      <c r="DE21" s="130"/>
      <c r="DF21" s="130"/>
      <c r="DG21" s="130"/>
      <c r="DH21" s="130"/>
      <c r="DI21" s="130"/>
      <c r="DJ21" s="130"/>
      <c r="DK21" s="130"/>
      <c r="DL21" s="130"/>
      <c r="DM21" s="130"/>
      <c r="DN21" s="130"/>
      <c r="DO21" s="130"/>
      <c r="DP21" s="130"/>
      <c r="DQ21" s="130"/>
      <c r="DR21" s="130"/>
      <c r="DS21" s="130"/>
      <c r="DT21" s="130"/>
      <c r="DU21" s="130"/>
      <c r="DV21" s="130"/>
      <c r="DW21" s="130"/>
      <c r="DX21" s="130"/>
      <c r="DY21" s="130"/>
      <c r="DZ21" s="130"/>
      <c r="EA21" s="130"/>
      <c r="EB21" s="130"/>
      <c r="EC21" s="130"/>
    </row>
    <row r="22" spans="1:133" x14ac:dyDescent="0.25">
      <c r="A22" s="130"/>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row>
    <row r="23" spans="1:133" x14ac:dyDescent="0.25">
      <c r="A23" s="130"/>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c r="DC23" s="130"/>
      <c r="DD23" s="130"/>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row>
    <row r="24" spans="1:133" x14ac:dyDescent="0.25">
      <c r="A24" s="130"/>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row>
    <row r="25" spans="1:133" x14ac:dyDescent="0.25">
      <c r="A25" s="130"/>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row>
    <row r="26" spans="1:133" x14ac:dyDescent="0.25">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row>
    <row r="27" spans="1:133" x14ac:dyDescent="0.25">
      <c r="A27" s="130"/>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130"/>
      <c r="CH27" s="130"/>
      <c r="CI27" s="130"/>
      <c r="CJ27" s="130"/>
      <c r="CK27" s="130"/>
      <c r="CL27" s="130"/>
      <c r="CM27" s="130"/>
      <c r="CN27" s="130"/>
      <c r="CO27" s="130"/>
      <c r="CP27" s="130"/>
      <c r="CQ27" s="130"/>
      <c r="CR27" s="130"/>
      <c r="CS27" s="130"/>
      <c r="CT27" s="130"/>
      <c r="CU27" s="130"/>
      <c r="CV27" s="130"/>
      <c r="CW27" s="130"/>
      <c r="CX27" s="130"/>
      <c r="CY27" s="130"/>
      <c r="CZ27" s="130"/>
      <c r="DA27" s="130"/>
      <c r="DB27" s="130"/>
      <c r="DC27" s="130"/>
      <c r="DD27" s="130"/>
      <c r="DE27" s="130"/>
      <c r="DF27" s="130"/>
      <c r="DG27" s="130"/>
      <c r="DH27" s="130"/>
      <c r="DI27" s="130"/>
      <c r="DJ27" s="130"/>
      <c r="DK27" s="130"/>
      <c r="DL27" s="130"/>
      <c r="DM27" s="130"/>
      <c r="DN27" s="130"/>
      <c r="DO27" s="130"/>
      <c r="DP27" s="130"/>
      <c r="DQ27" s="130"/>
      <c r="DR27" s="130"/>
      <c r="DS27" s="130"/>
      <c r="DT27" s="130"/>
      <c r="DU27" s="130"/>
      <c r="DV27" s="130"/>
      <c r="DW27" s="130"/>
      <c r="DX27" s="130"/>
      <c r="DY27" s="130"/>
      <c r="DZ27" s="130"/>
      <c r="EA27" s="130"/>
      <c r="EB27" s="130"/>
      <c r="EC27" s="130"/>
    </row>
    <row r="28" spans="1:133" x14ac:dyDescent="0.25">
      <c r="A28" s="130"/>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row>
    <row r="29" spans="1:133" x14ac:dyDescent="0.25">
      <c r="A29" s="130"/>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row>
    <row r="30" spans="1:133" x14ac:dyDescent="0.25">
      <c r="A30" s="130"/>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row>
    <row r="31" spans="1:133" x14ac:dyDescent="0.25">
      <c r="A31" s="130"/>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c r="CY31" s="130"/>
      <c r="CZ31" s="130"/>
      <c r="DA31" s="130"/>
      <c r="DB31" s="130"/>
      <c r="DC31" s="130"/>
      <c r="DD31" s="130"/>
      <c r="DE31" s="130"/>
      <c r="DF31" s="130"/>
      <c r="DG31" s="130"/>
      <c r="DH31" s="130"/>
      <c r="DI31" s="130"/>
      <c r="DJ31" s="130"/>
      <c r="DK31" s="130"/>
      <c r="DL31" s="130"/>
      <c r="DM31" s="130"/>
      <c r="DN31" s="130"/>
      <c r="DO31" s="130"/>
      <c r="DP31" s="130"/>
      <c r="DQ31" s="130"/>
      <c r="DR31" s="130"/>
      <c r="DS31" s="130"/>
      <c r="DT31" s="130"/>
      <c r="DU31" s="130"/>
      <c r="DV31" s="130"/>
      <c r="DW31" s="130"/>
      <c r="DX31" s="130"/>
      <c r="DY31" s="130"/>
      <c r="DZ31" s="130"/>
      <c r="EA31" s="130"/>
      <c r="EB31" s="130"/>
      <c r="EC31" s="130"/>
    </row>
    <row r="32" spans="1:133" x14ac:dyDescent="0.25">
      <c r="A32" s="130"/>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row>
    <row r="33" spans="1:133" x14ac:dyDescent="0.25">
      <c r="A33" s="130"/>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row>
    <row r="34" spans="1:133" x14ac:dyDescent="0.25">
      <c r="A34" s="130"/>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row>
    <row r="35" spans="1:133" x14ac:dyDescent="0.25">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row>
    <row r="36" spans="1:133" x14ac:dyDescent="0.25">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row>
    <row r="37" spans="1:133" x14ac:dyDescent="0.25">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c r="DC37" s="130"/>
      <c r="DD37" s="130"/>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row>
    <row r="38" spans="1:133" x14ac:dyDescent="0.25">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row>
    <row r="39" spans="1:133" x14ac:dyDescent="0.25">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c r="DC39" s="130"/>
      <c r="DD39" s="130"/>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row>
    <row r="40" spans="1:133" x14ac:dyDescent="0.25">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row>
    <row r="41" spans="1:133" x14ac:dyDescent="0.25">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row>
    <row r="42" spans="1:133" x14ac:dyDescent="0.25">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c r="DC42" s="130"/>
      <c r="DD42" s="130"/>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row>
    <row r="43" spans="1:133" x14ac:dyDescent="0.25">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row>
    <row r="44" spans="1:133" x14ac:dyDescent="0.25">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c r="DC44" s="130"/>
      <c r="DD44" s="130"/>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row>
    <row r="45" spans="1:133" x14ac:dyDescent="0.25">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row>
    <row r="46" spans="1:133" x14ac:dyDescent="0.25">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row>
    <row r="47" spans="1:133" x14ac:dyDescent="0.25">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row>
    <row r="48" spans="1:133" x14ac:dyDescent="0.25">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row>
    <row r="49" spans="1:133" x14ac:dyDescent="0.25">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row>
    <row r="50" spans="1:133" x14ac:dyDescent="0.25">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row>
    <row r="51" spans="1:133" x14ac:dyDescent="0.25">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row>
    <row r="52" spans="1:133" x14ac:dyDescent="0.25">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row>
    <row r="53" spans="1:133" x14ac:dyDescent="0.25">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row>
    <row r="54" spans="1:133" x14ac:dyDescent="0.25">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row>
    <row r="55" spans="1:133" x14ac:dyDescent="0.25">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row>
    <row r="56" spans="1:133" x14ac:dyDescent="0.25">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row>
    <row r="57" spans="1:133" x14ac:dyDescent="0.25">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row>
    <row r="58" spans="1:133" x14ac:dyDescent="0.25">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row>
    <row r="59" spans="1:133" x14ac:dyDescent="0.25">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row>
    <row r="60" spans="1:133" x14ac:dyDescent="0.25">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row>
    <row r="61" spans="1:133" x14ac:dyDescent="0.25">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row>
    <row r="62" spans="1:133" x14ac:dyDescent="0.25">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row>
    <row r="63" spans="1:133" x14ac:dyDescent="0.25">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row>
    <row r="64" spans="1:133" x14ac:dyDescent="0.25">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c r="DH64" s="130"/>
      <c r="DI64" s="130"/>
      <c r="DJ64" s="130"/>
      <c r="DK64" s="130"/>
      <c r="DL64" s="130"/>
      <c r="DM64" s="130"/>
      <c r="DN64" s="130"/>
      <c r="DO64" s="130"/>
      <c r="DP64" s="130"/>
      <c r="DQ64" s="130"/>
      <c r="DR64" s="130"/>
      <c r="DS64" s="130"/>
      <c r="DT64" s="130"/>
      <c r="DU64" s="130"/>
      <c r="DV64" s="130"/>
      <c r="DW64" s="130"/>
      <c r="DX64" s="130"/>
      <c r="DY64" s="130"/>
      <c r="DZ64" s="130"/>
      <c r="EA64" s="130"/>
      <c r="EB64" s="130"/>
      <c r="EC64" s="130"/>
    </row>
    <row r="65" spans="1:133" x14ac:dyDescent="0.25">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row>
    <row r="66" spans="1:133" x14ac:dyDescent="0.25">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c r="DS66" s="130"/>
      <c r="DT66" s="130"/>
      <c r="DU66" s="130"/>
      <c r="DV66" s="130"/>
      <c r="DW66" s="130"/>
      <c r="DX66" s="130"/>
      <c r="DY66" s="130"/>
      <c r="DZ66" s="130"/>
      <c r="EA66" s="130"/>
      <c r="EB66" s="130"/>
      <c r="EC66" s="130"/>
    </row>
    <row r="67" spans="1:133" x14ac:dyDescent="0.25">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c r="DS67" s="130"/>
      <c r="DT67" s="130"/>
      <c r="DU67" s="130"/>
      <c r="DV67" s="130"/>
      <c r="DW67" s="130"/>
      <c r="DX67" s="130"/>
      <c r="DY67" s="130"/>
      <c r="DZ67" s="130"/>
      <c r="EA67" s="130"/>
      <c r="EB67" s="130"/>
      <c r="EC67" s="130"/>
    </row>
    <row r="68" spans="1:133" x14ac:dyDescent="0.25">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c r="DH68" s="130"/>
      <c r="DI68" s="130"/>
      <c r="DJ68" s="130"/>
      <c r="DK68" s="130"/>
      <c r="DL68" s="130"/>
      <c r="DM68" s="130"/>
      <c r="DN68" s="130"/>
      <c r="DO68" s="130"/>
      <c r="DP68" s="130"/>
      <c r="DQ68" s="130"/>
      <c r="DR68" s="130"/>
      <c r="DS68" s="130"/>
      <c r="DT68" s="130"/>
      <c r="DU68" s="130"/>
      <c r="DV68" s="130"/>
      <c r="DW68" s="130"/>
      <c r="DX68" s="130"/>
      <c r="DY68" s="130"/>
      <c r="DZ68" s="130"/>
      <c r="EA68" s="130"/>
      <c r="EB68" s="130"/>
      <c r="EC68" s="130"/>
    </row>
    <row r="69" spans="1:133" x14ac:dyDescent="0.25">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c r="DH69" s="130"/>
      <c r="DI69" s="130"/>
      <c r="DJ69" s="130"/>
      <c r="DK69" s="130"/>
      <c r="DL69" s="130"/>
      <c r="DM69" s="130"/>
      <c r="DN69" s="130"/>
      <c r="DO69" s="130"/>
      <c r="DP69" s="130"/>
      <c r="DQ69" s="130"/>
      <c r="DR69" s="130"/>
      <c r="DS69" s="130"/>
      <c r="DT69" s="130"/>
      <c r="DU69" s="130"/>
      <c r="DV69" s="130"/>
      <c r="DW69" s="130"/>
      <c r="DX69" s="130"/>
      <c r="DY69" s="130"/>
      <c r="DZ69" s="130"/>
      <c r="EA69" s="130"/>
      <c r="EB69" s="130"/>
      <c r="EC69" s="130"/>
    </row>
    <row r="70" spans="1:133" x14ac:dyDescent="0.25">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row>
    <row r="71" spans="1:133" x14ac:dyDescent="0.25">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0"/>
      <c r="DI71" s="130"/>
      <c r="DJ71" s="130"/>
      <c r="DK71" s="130"/>
      <c r="DL71" s="130"/>
      <c r="DM71" s="130"/>
      <c r="DN71" s="130"/>
      <c r="DO71" s="130"/>
      <c r="DP71" s="130"/>
      <c r="DQ71" s="130"/>
      <c r="DR71" s="130"/>
      <c r="DS71" s="130"/>
      <c r="DT71" s="130"/>
      <c r="DU71" s="130"/>
      <c r="DV71" s="130"/>
      <c r="DW71" s="130"/>
      <c r="DX71" s="130"/>
      <c r="DY71" s="130"/>
      <c r="DZ71" s="130"/>
      <c r="EA71" s="130"/>
      <c r="EB71" s="130"/>
      <c r="EC71" s="130"/>
    </row>
    <row r="72" spans="1:133" x14ac:dyDescent="0.25">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130"/>
      <c r="DT72" s="130"/>
      <c r="DU72" s="130"/>
      <c r="DV72" s="130"/>
      <c r="DW72" s="130"/>
      <c r="DX72" s="130"/>
      <c r="DY72" s="130"/>
      <c r="DZ72" s="130"/>
      <c r="EA72" s="130"/>
      <c r="EB72" s="130"/>
      <c r="EC72" s="130"/>
    </row>
    <row r="73" spans="1:133" x14ac:dyDescent="0.25">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row>
    <row r="74" spans="1:133" x14ac:dyDescent="0.25">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0"/>
      <c r="CY74" s="130"/>
      <c r="CZ74" s="130"/>
      <c r="DA74" s="130"/>
      <c r="DB74" s="130"/>
      <c r="DC74" s="130"/>
      <c r="DD74" s="130"/>
      <c r="DE74" s="130"/>
      <c r="DF74" s="130"/>
      <c r="DG74" s="130"/>
      <c r="DH74" s="130"/>
      <c r="DI74" s="130"/>
      <c r="DJ74" s="130"/>
      <c r="DK74" s="130"/>
      <c r="DL74" s="130"/>
      <c r="DM74" s="130"/>
      <c r="DN74" s="130"/>
      <c r="DO74" s="130"/>
      <c r="DP74" s="130"/>
      <c r="DQ74" s="130"/>
      <c r="DR74" s="130"/>
      <c r="DS74" s="130"/>
      <c r="DT74" s="130"/>
      <c r="DU74" s="130"/>
      <c r="DV74" s="130"/>
      <c r="DW74" s="130"/>
      <c r="DX74" s="130"/>
      <c r="DY74" s="130"/>
      <c r="DZ74" s="130"/>
      <c r="EA74" s="130"/>
      <c r="EB74" s="130"/>
      <c r="EC74" s="130"/>
    </row>
    <row r="75" spans="1:133" x14ac:dyDescent="0.25">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0"/>
      <c r="CH75" s="130"/>
      <c r="CI75" s="130"/>
      <c r="CJ75" s="130"/>
      <c r="CK75" s="130"/>
      <c r="CL75" s="130"/>
      <c r="CM75" s="130"/>
      <c r="CN75" s="130"/>
      <c r="CO75" s="130"/>
      <c r="CP75" s="130"/>
      <c r="CQ75" s="130"/>
      <c r="CR75" s="130"/>
      <c r="CS75" s="130"/>
      <c r="CT75" s="130"/>
      <c r="CU75" s="130"/>
      <c r="CV75" s="130"/>
      <c r="CW75" s="130"/>
      <c r="CX75" s="130"/>
      <c r="CY75" s="130"/>
      <c r="CZ75" s="130"/>
      <c r="DA75" s="130"/>
      <c r="DB75" s="130"/>
      <c r="DC75" s="130"/>
      <c r="DD75" s="130"/>
      <c r="DE75" s="130"/>
      <c r="DF75" s="130"/>
      <c r="DG75" s="130"/>
      <c r="DH75" s="130"/>
      <c r="DI75" s="130"/>
      <c r="DJ75" s="130"/>
      <c r="DK75" s="130"/>
      <c r="DL75" s="130"/>
      <c r="DM75" s="130"/>
      <c r="DN75" s="130"/>
      <c r="DO75" s="130"/>
      <c r="DP75" s="130"/>
      <c r="DQ75" s="130"/>
      <c r="DR75" s="130"/>
      <c r="DS75" s="130"/>
      <c r="DT75" s="130"/>
      <c r="DU75" s="130"/>
      <c r="DV75" s="130"/>
      <c r="DW75" s="130"/>
      <c r="DX75" s="130"/>
      <c r="DY75" s="130"/>
      <c r="DZ75" s="130"/>
      <c r="EA75" s="130"/>
      <c r="EB75" s="130"/>
      <c r="EC75" s="130"/>
    </row>
    <row r="76" spans="1:133" x14ac:dyDescent="0.25">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130"/>
      <c r="CK76" s="130"/>
      <c r="CL76" s="130"/>
      <c r="CM76" s="130"/>
      <c r="CN76" s="130"/>
      <c r="CO76" s="130"/>
      <c r="CP76" s="130"/>
      <c r="CQ76" s="130"/>
      <c r="CR76" s="130"/>
      <c r="CS76" s="130"/>
      <c r="CT76" s="130"/>
      <c r="CU76" s="130"/>
      <c r="CV76" s="130"/>
      <c r="CW76" s="130"/>
      <c r="CX76" s="130"/>
      <c r="CY76" s="130"/>
      <c r="CZ76" s="130"/>
      <c r="DA76" s="130"/>
      <c r="DB76" s="130"/>
      <c r="DC76" s="130"/>
      <c r="DD76" s="130"/>
      <c r="DE76" s="130"/>
      <c r="DF76" s="130"/>
      <c r="DG76" s="130"/>
      <c r="DH76" s="130"/>
      <c r="DI76" s="130"/>
      <c r="DJ76" s="130"/>
      <c r="DK76" s="130"/>
      <c r="DL76" s="130"/>
      <c r="DM76" s="130"/>
      <c r="DN76" s="130"/>
      <c r="DO76" s="130"/>
      <c r="DP76" s="130"/>
      <c r="DQ76" s="130"/>
      <c r="DR76" s="130"/>
      <c r="DS76" s="130"/>
      <c r="DT76" s="130"/>
      <c r="DU76" s="130"/>
      <c r="DV76" s="130"/>
      <c r="DW76" s="130"/>
      <c r="DX76" s="130"/>
      <c r="DY76" s="130"/>
      <c r="DZ76" s="130"/>
      <c r="EA76" s="130"/>
      <c r="EB76" s="130"/>
      <c r="EC76" s="130"/>
    </row>
    <row r="77" spans="1:133" x14ac:dyDescent="0.25">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c r="DH77" s="130"/>
      <c r="DI77" s="130"/>
      <c r="DJ77" s="130"/>
      <c r="DK77" s="130"/>
      <c r="DL77" s="130"/>
      <c r="DM77" s="130"/>
      <c r="DN77" s="130"/>
      <c r="DO77" s="130"/>
      <c r="DP77" s="130"/>
      <c r="DQ77" s="130"/>
      <c r="DR77" s="130"/>
      <c r="DS77" s="130"/>
      <c r="DT77" s="130"/>
      <c r="DU77" s="130"/>
      <c r="DV77" s="130"/>
      <c r="DW77" s="130"/>
      <c r="DX77" s="130"/>
      <c r="DY77" s="130"/>
      <c r="DZ77" s="130"/>
      <c r="EA77" s="130"/>
      <c r="EB77" s="130"/>
      <c r="EC77" s="130"/>
    </row>
    <row r="78" spans="1:133" x14ac:dyDescent="0.25">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130"/>
      <c r="CT78" s="130"/>
      <c r="CU78" s="130"/>
      <c r="CV78" s="130"/>
      <c r="CW78" s="130"/>
      <c r="CX78" s="130"/>
      <c r="CY78" s="130"/>
      <c r="CZ78" s="130"/>
      <c r="DA78" s="130"/>
      <c r="DB78" s="130"/>
      <c r="DC78" s="130"/>
      <c r="DD78" s="130"/>
      <c r="DE78" s="130"/>
      <c r="DF78" s="130"/>
      <c r="DG78" s="130"/>
      <c r="DH78" s="130"/>
      <c r="DI78" s="130"/>
      <c r="DJ78" s="130"/>
      <c r="DK78" s="130"/>
      <c r="DL78" s="130"/>
      <c r="DM78" s="130"/>
      <c r="DN78" s="130"/>
      <c r="DO78" s="130"/>
      <c r="DP78" s="130"/>
      <c r="DQ78" s="130"/>
      <c r="DR78" s="130"/>
      <c r="DS78" s="130"/>
      <c r="DT78" s="130"/>
      <c r="DU78" s="130"/>
      <c r="DV78" s="130"/>
      <c r="DW78" s="130"/>
      <c r="DX78" s="130"/>
      <c r="DY78" s="130"/>
      <c r="DZ78" s="130"/>
      <c r="EA78" s="130"/>
      <c r="EB78" s="130"/>
      <c r="EC78" s="130"/>
    </row>
    <row r="79" spans="1:133" x14ac:dyDescent="0.25">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c r="DH79" s="130"/>
      <c r="DI79" s="130"/>
      <c r="DJ79" s="130"/>
      <c r="DK79" s="130"/>
      <c r="DL79" s="130"/>
      <c r="DM79" s="130"/>
      <c r="DN79" s="130"/>
      <c r="DO79" s="130"/>
      <c r="DP79" s="130"/>
      <c r="DQ79" s="130"/>
      <c r="DR79" s="130"/>
      <c r="DS79" s="130"/>
      <c r="DT79" s="130"/>
      <c r="DU79" s="130"/>
      <c r="DV79" s="130"/>
      <c r="DW79" s="130"/>
      <c r="DX79" s="130"/>
      <c r="DY79" s="130"/>
      <c r="DZ79" s="130"/>
      <c r="EA79" s="130"/>
      <c r="EB79" s="130"/>
      <c r="EC79" s="130"/>
    </row>
    <row r="80" spans="1:133" x14ac:dyDescent="0.25">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c r="DH80" s="130"/>
      <c r="DI80" s="130"/>
      <c r="DJ80" s="130"/>
      <c r="DK80" s="130"/>
      <c r="DL80" s="130"/>
      <c r="DM80" s="130"/>
      <c r="DN80" s="130"/>
      <c r="DO80" s="130"/>
      <c r="DP80" s="130"/>
      <c r="DQ80" s="130"/>
      <c r="DR80" s="130"/>
      <c r="DS80" s="130"/>
      <c r="DT80" s="130"/>
      <c r="DU80" s="130"/>
      <c r="DV80" s="130"/>
      <c r="DW80" s="130"/>
      <c r="DX80" s="130"/>
      <c r="DY80" s="130"/>
      <c r="DZ80" s="130"/>
      <c r="EA80" s="130"/>
      <c r="EB80" s="130"/>
      <c r="EC80" s="130"/>
    </row>
    <row r="81" spans="1:133" x14ac:dyDescent="0.25">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c r="BZ81" s="130"/>
      <c r="CA81" s="130"/>
      <c r="CB81" s="130"/>
      <c r="CC81" s="130"/>
      <c r="CD81" s="130"/>
      <c r="CE81" s="130"/>
      <c r="CF81" s="130"/>
      <c r="CG81" s="130"/>
      <c r="CH81" s="130"/>
      <c r="CI81" s="130"/>
      <c r="CJ81" s="130"/>
      <c r="CK81" s="130"/>
      <c r="CL81" s="130"/>
      <c r="CM81" s="130"/>
      <c r="CN81" s="130"/>
      <c r="CO81" s="130"/>
      <c r="CP81" s="130"/>
      <c r="CQ81" s="130"/>
      <c r="CR81" s="130"/>
      <c r="CS81" s="130"/>
      <c r="CT81" s="130"/>
      <c r="CU81" s="130"/>
      <c r="CV81" s="130"/>
      <c r="CW81" s="130"/>
      <c r="CX81" s="130"/>
      <c r="CY81" s="130"/>
      <c r="CZ81" s="130"/>
      <c r="DA81" s="130"/>
      <c r="DB81" s="130"/>
      <c r="DC81" s="130"/>
      <c r="DD81" s="130"/>
      <c r="DE81" s="130"/>
      <c r="DF81" s="130"/>
      <c r="DG81" s="130"/>
      <c r="DH81" s="130"/>
      <c r="DI81" s="130"/>
      <c r="DJ81" s="130"/>
      <c r="DK81" s="130"/>
      <c r="DL81" s="130"/>
      <c r="DM81" s="130"/>
      <c r="DN81" s="130"/>
      <c r="DO81" s="130"/>
      <c r="DP81" s="130"/>
      <c r="DQ81" s="130"/>
      <c r="DR81" s="130"/>
      <c r="DS81" s="130"/>
      <c r="DT81" s="130"/>
      <c r="DU81" s="130"/>
      <c r="DV81" s="130"/>
      <c r="DW81" s="130"/>
      <c r="DX81" s="130"/>
      <c r="DY81" s="130"/>
      <c r="DZ81" s="130"/>
      <c r="EA81" s="130"/>
      <c r="EB81" s="130"/>
      <c r="EC81" s="130"/>
    </row>
    <row r="82" spans="1:133" x14ac:dyDescent="0.25">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c r="BE82" s="130"/>
      <c r="BF82" s="130"/>
      <c r="BG82" s="130"/>
      <c r="BH82" s="130"/>
      <c r="BI82" s="130"/>
      <c r="BJ82" s="130"/>
      <c r="BK82" s="130"/>
      <c r="BL82" s="130"/>
      <c r="BM82" s="130"/>
      <c r="BN82" s="130"/>
      <c r="BO82" s="130"/>
      <c r="BP82" s="130"/>
      <c r="BQ82" s="130"/>
      <c r="BR82" s="130"/>
      <c r="BS82" s="130"/>
      <c r="BT82" s="130"/>
      <c r="BU82" s="130"/>
      <c r="BV82" s="130"/>
      <c r="BW82" s="130"/>
      <c r="BX82" s="130"/>
      <c r="BY82" s="130"/>
      <c r="BZ82" s="130"/>
      <c r="CA82" s="130"/>
      <c r="CB82" s="130"/>
      <c r="CC82" s="130"/>
      <c r="CD82" s="130"/>
      <c r="CE82" s="130"/>
      <c r="CF82" s="130"/>
      <c r="CG82" s="130"/>
      <c r="CH82" s="130"/>
      <c r="CI82" s="130"/>
      <c r="CJ82" s="130"/>
      <c r="CK82" s="130"/>
      <c r="CL82" s="130"/>
      <c r="CM82" s="130"/>
      <c r="CN82" s="130"/>
      <c r="CO82" s="130"/>
      <c r="CP82" s="130"/>
      <c r="CQ82" s="130"/>
      <c r="CR82" s="130"/>
      <c r="CS82" s="130"/>
      <c r="CT82" s="130"/>
      <c r="CU82" s="130"/>
      <c r="CV82" s="130"/>
      <c r="CW82" s="130"/>
      <c r="CX82" s="130"/>
      <c r="CY82" s="130"/>
      <c r="CZ82" s="130"/>
      <c r="DA82" s="130"/>
      <c r="DB82" s="130"/>
      <c r="DC82" s="130"/>
      <c r="DD82" s="130"/>
      <c r="DE82" s="130"/>
      <c r="DF82" s="130"/>
      <c r="DG82" s="130"/>
      <c r="DH82" s="130"/>
      <c r="DI82" s="130"/>
      <c r="DJ82" s="130"/>
      <c r="DK82" s="130"/>
      <c r="DL82" s="130"/>
      <c r="DM82" s="130"/>
      <c r="DN82" s="130"/>
      <c r="DO82" s="130"/>
      <c r="DP82" s="130"/>
      <c r="DQ82" s="130"/>
      <c r="DR82" s="130"/>
      <c r="DS82" s="130"/>
      <c r="DT82" s="130"/>
      <c r="DU82" s="130"/>
      <c r="DV82" s="130"/>
      <c r="DW82" s="130"/>
      <c r="DX82" s="130"/>
      <c r="DY82" s="130"/>
      <c r="DZ82" s="130"/>
      <c r="EA82" s="130"/>
      <c r="EB82" s="130"/>
      <c r="EC82" s="130"/>
    </row>
    <row r="83" spans="1:133" x14ac:dyDescent="0.25">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c r="BZ83" s="130"/>
      <c r="CA83" s="130"/>
      <c r="CB83" s="130"/>
      <c r="CC83" s="130"/>
      <c r="CD83" s="130"/>
      <c r="CE83" s="130"/>
      <c r="CF83" s="130"/>
      <c r="CG83" s="130"/>
      <c r="CH83" s="130"/>
      <c r="CI83" s="130"/>
      <c r="CJ83" s="130"/>
      <c r="CK83" s="130"/>
      <c r="CL83" s="130"/>
      <c r="CM83" s="130"/>
      <c r="CN83" s="130"/>
      <c r="CO83" s="130"/>
      <c r="CP83" s="130"/>
      <c r="CQ83" s="130"/>
      <c r="CR83" s="130"/>
      <c r="CS83" s="130"/>
      <c r="CT83" s="130"/>
      <c r="CU83" s="130"/>
      <c r="CV83" s="130"/>
      <c r="CW83" s="130"/>
      <c r="CX83" s="130"/>
      <c r="CY83" s="130"/>
      <c r="CZ83" s="130"/>
      <c r="DA83" s="130"/>
      <c r="DB83" s="130"/>
      <c r="DC83" s="130"/>
      <c r="DD83" s="130"/>
      <c r="DE83" s="130"/>
      <c r="DF83" s="130"/>
      <c r="DG83" s="130"/>
      <c r="DH83" s="130"/>
      <c r="DI83" s="130"/>
      <c r="DJ83" s="130"/>
      <c r="DK83" s="130"/>
      <c r="DL83" s="130"/>
      <c r="DM83" s="130"/>
      <c r="DN83" s="130"/>
      <c r="DO83" s="130"/>
      <c r="DP83" s="130"/>
      <c r="DQ83" s="130"/>
      <c r="DR83" s="130"/>
      <c r="DS83" s="130"/>
      <c r="DT83" s="130"/>
      <c r="DU83" s="130"/>
      <c r="DV83" s="130"/>
      <c r="DW83" s="130"/>
      <c r="DX83" s="130"/>
      <c r="DY83" s="130"/>
      <c r="DZ83" s="130"/>
      <c r="EA83" s="130"/>
      <c r="EB83" s="130"/>
      <c r="EC83" s="130"/>
    </row>
    <row r="84" spans="1:133" x14ac:dyDescent="0.25">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130"/>
      <c r="BI84" s="130"/>
      <c r="BJ84" s="130"/>
      <c r="BK84" s="130"/>
      <c r="BL84" s="130"/>
      <c r="BM84" s="130"/>
      <c r="BN84" s="130"/>
      <c r="BO84" s="130"/>
      <c r="BP84" s="130"/>
      <c r="BQ84" s="130"/>
      <c r="BR84" s="130"/>
      <c r="BS84" s="130"/>
      <c r="BT84" s="130"/>
      <c r="BU84" s="130"/>
      <c r="BV84" s="130"/>
      <c r="BW84" s="130"/>
      <c r="BX84" s="130"/>
      <c r="BY84" s="130"/>
      <c r="BZ84" s="130"/>
      <c r="CA84" s="130"/>
      <c r="CB84" s="130"/>
      <c r="CC84" s="130"/>
      <c r="CD84" s="130"/>
      <c r="CE84" s="130"/>
      <c r="CF84" s="130"/>
      <c r="CG84" s="130"/>
      <c r="CH84" s="130"/>
      <c r="CI84" s="130"/>
      <c r="CJ84" s="130"/>
      <c r="CK84" s="130"/>
      <c r="CL84" s="130"/>
      <c r="CM84" s="130"/>
      <c r="CN84" s="130"/>
      <c r="CO84" s="130"/>
      <c r="CP84" s="130"/>
      <c r="CQ84" s="130"/>
      <c r="CR84" s="130"/>
      <c r="CS84" s="130"/>
      <c r="CT84" s="130"/>
      <c r="CU84" s="130"/>
      <c r="CV84" s="130"/>
      <c r="CW84" s="130"/>
      <c r="CX84" s="130"/>
      <c r="CY84" s="130"/>
      <c r="CZ84" s="130"/>
      <c r="DA84" s="130"/>
      <c r="DB84" s="130"/>
      <c r="DC84" s="130"/>
      <c r="DD84" s="130"/>
      <c r="DE84" s="130"/>
      <c r="DF84" s="130"/>
      <c r="DG84" s="130"/>
      <c r="DH84" s="130"/>
      <c r="DI84" s="130"/>
      <c r="DJ84" s="130"/>
      <c r="DK84" s="130"/>
      <c r="DL84" s="130"/>
      <c r="DM84" s="130"/>
      <c r="DN84" s="130"/>
      <c r="DO84" s="130"/>
      <c r="DP84" s="130"/>
      <c r="DQ84" s="130"/>
      <c r="DR84" s="130"/>
      <c r="DS84" s="130"/>
      <c r="DT84" s="130"/>
      <c r="DU84" s="130"/>
      <c r="DV84" s="130"/>
      <c r="DW84" s="130"/>
      <c r="DX84" s="130"/>
      <c r="DY84" s="130"/>
      <c r="DZ84" s="130"/>
      <c r="EA84" s="130"/>
      <c r="EB84" s="130"/>
      <c r="EC84" s="130"/>
    </row>
    <row r="85" spans="1:133" x14ac:dyDescent="0.2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c r="BZ85" s="130"/>
      <c r="CA85" s="130"/>
      <c r="CB85" s="130"/>
      <c r="CC85" s="130"/>
      <c r="CD85" s="130"/>
      <c r="CE85" s="130"/>
      <c r="CF85" s="130"/>
      <c r="CG85" s="130"/>
      <c r="CH85" s="130"/>
      <c r="CI85" s="130"/>
      <c r="CJ85" s="130"/>
      <c r="CK85" s="130"/>
      <c r="CL85" s="130"/>
      <c r="CM85" s="130"/>
      <c r="CN85" s="130"/>
      <c r="CO85" s="130"/>
      <c r="CP85" s="130"/>
      <c r="CQ85" s="130"/>
      <c r="CR85" s="130"/>
      <c r="CS85" s="130"/>
      <c r="CT85" s="130"/>
      <c r="CU85" s="130"/>
      <c r="CV85" s="130"/>
      <c r="CW85" s="130"/>
      <c r="CX85" s="130"/>
      <c r="CY85" s="130"/>
      <c r="CZ85" s="130"/>
      <c r="DA85" s="130"/>
      <c r="DB85" s="130"/>
      <c r="DC85" s="130"/>
      <c r="DD85" s="130"/>
      <c r="DE85" s="130"/>
      <c r="DF85" s="130"/>
      <c r="DG85" s="130"/>
      <c r="DH85" s="130"/>
      <c r="DI85" s="130"/>
      <c r="DJ85" s="130"/>
      <c r="DK85" s="130"/>
      <c r="DL85" s="130"/>
      <c r="DM85" s="130"/>
      <c r="DN85" s="130"/>
      <c r="DO85" s="130"/>
      <c r="DP85" s="130"/>
      <c r="DQ85" s="130"/>
      <c r="DR85" s="130"/>
      <c r="DS85" s="130"/>
      <c r="DT85" s="130"/>
      <c r="DU85" s="130"/>
      <c r="DV85" s="130"/>
      <c r="DW85" s="130"/>
      <c r="DX85" s="130"/>
      <c r="DY85" s="130"/>
      <c r="DZ85" s="130"/>
      <c r="EA85" s="130"/>
      <c r="EB85" s="130"/>
      <c r="EC85" s="130"/>
    </row>
    <row r="86" spans="1:133" x14ac:dyDescent="0.25">
      <c r="A86" s="130"/>
      <c r="B86" s="130"/>
      <c r="C86" s="130"/>
      <c r="D86" s="130"/>
      <c r="E86" s="130"/>
      <c r="F86" s="130"/>
      <c r="G86" s="130"/>
      <c r="H86" s="130"/>
      <c r="I86" s="130"/>
      <c r="J86" s="130"/>
      <c r="K86" s="130"/>
      <c r="L86" s="130"/>
      <c r="M86" s="130"/>
      <c r="N86" s="130"/>
      <c r="O86" s="130"/>
      <c r="P86" s="130"/>
      <c r="Q86" s="130"/>
      <c r="R86" s="130"/>
    </row>
    <row r="87" spans="1:133" x14ac:dyDescent="0.25">
      <c r="A87" s="130"/>
      <c r="B87" s="130"/>
      <c r="C87" s="130"/>
      <c r="D87" s="130"/>
      <c r="E87" s="130"/>
      <c r="F87" s="130"/>
      <c r="G87" s="130"/>
      <c r="H87" s="130"/>
      <c r="I87" s="130"/>
      <c r="J87" s="130"/>
      <c r="K87" s="130"/>
      <c r="L87" s="130"/>
      <c r="M87" s="130"/>
      <c r="N87" s="130"/>
      <c r="O87" s="130"/>
      <c r="P87" s="130"/>
      <c r="Q87" s="130"/>
      <c r="R87" s="130"/>
    </row>
    <row r="88" spans="1:133" x14ac:dyDescent="0.25">
      <c r="A88" s="130"/>
      <c r="B88" s="130"/>
      <c r="C88" s="130"/>
      <c r="D88" s="130"/>
      <c r="E88" s="130"/>
      <c r="F88" s="130"/>
      <c r="G88" s="130"/>
      <c r="H88" s="130"/>
      <c r="I88" s="130"/>
      <c r="J88" s="130"/>
      <c r="K88" s="130"/>
      <c r="L88" s="130"/>
      <c r="M88" s="130"/>
      <c r="N88" s="130"/>
      <c r="O88" s="130"/>
      <c r="P88" s="130"/>
      <c r="Q88" s="130"/>
      <c r="R88" s="130"/>
    </row>
    <row r="89" spans="1:133" x14ac:dyDescent="0.25">
      <c r="A89" s="130"/>
      <c r="B89" s="130"/>
      <c r="C89" s="130"/>
      <c r="D89" s="130"/>
      <c r="E89" s="130"/>
      <c r="F89" s="130"/>
      <c r="G89" s="130"/>
      <c r="H89" s="130"/>
      <c r="I89" s="130"/>
      <c r="J89" s="130"/>
      <c r="K89" s="130"/>
      <c r="L89" s="130"/>
      <c r="M89" s="130"/>
      <c r="N89" s="130"/>
      <c r="O89" s="130"/>
      <c r="P89" s="130"/>
      <c r="Q89" s="130"/>
      <c r="R89" s="130"/>
    </row>
    <row r="90" spans="1:133" x14ac:dyDescent="0.25">
      <c r="A90" s="130"/>
      <c r="B90" s="130"/>
      <c r="C90" s="130"/>
      <c r="D90" s="130"/>
      <c r="E90" s="130"/>
      <c r="F90" s="130"/>
      <c r="G90" s="130"/>
      <c r="H90" s="130"/>
      <c r="I90" s="130"/>
      <c r="J90" s="130"/>
      <c r="K90" s="130"/>
      <c r="L90" s="130"/>
      <c r="M90" s="130"/>
      <c r="N90" s="130"/>
      <c r="O90" s="130"/>
      <c r="P90" s="130"/>
      <c r="Q90" s="130"/>
      <c r="R90" s="130"/>
    </row>
    <row r="91" spans="1:133" x14ac:dyDescent="0.25">
      <c r="A91" s="130"/>
      <c r="B91" s="130"/>
      <c r="C91" s="130"/>
      <c r="D91" s="130"/>
      <c r="E91" s="130"/>
      <c r="F91" s="130"/>
      <c r="G91" s="130"/>
      <c r="H91" s="130"/>
      <c r="I91" s="130"/>
      <c r="J91" s="130"/>
      <c r="K91" s="130"/>
      <c r="L91" s="130"/>
      <c r="M91" s="130"/>
      <c r="N91" s="130"/>
      <c r="O91" s="130"/>
      <c r="P91" s="130"/>
      <c r="Q91" s="130"/>
      <c r="R91" s="130"/>
    </row>
    <row r="92" spans="1:133" x14ac:dyDescent="0.25">
      <c r="A92" s="130"/>
      <c r="B92" s="130"/>
      <c r="C92" s="130"/>
      <c r="D92" s="130"/>
      <c r="E92" s="130"/>
      <c r="F92" s="130"/>
      <c r="G92" s="130"/>
      <c r="H92" s="130"/>
      <c r="I92" s="130"/>
      <c r="J92" s="130"/>
      <c r="K92" s="130"/>
      <c r="L92" s="130"/>
      <c r="M92" s="130"/>
      <c r="N92" s="130"/>
      <c r="O92" s="130"/>
      <c r="P92" s="130"/>
      <c r="Q92" s="130"/>
      <c r="R92" s="130"/>
    </row>
    <row r="93" spans="1:133" x14ac:dyDescent="0.25">
      <c r="A93" s="130"/>
      <c r="B93" s="130"/>
      <c r="C93" s="130"/>
      <c r="D93" s="130"/>
      <c r="E93" s="130"/>
      <c r="F93" s="130"/>
      <c r="G93" s="130"/>
      <c r="H93" s="130"/>
      <c r="I93" s="130"/>
      <c r="J93" s="130"/>
      <c r="K93" s="130"/>
      <c r="L93" s="130"/>
      <c r="M93" s="130"/>
      <c r="N93" s="130"/>
      <c r="O93" s="130"/>
      <c r="P93" s="130"/>
      <c r="Q93" s="130"/>
      <c r="R93" s="130"/>
    </row>
    <row r="94" spans="1:133" x14ac:dyDescent="0.25">
      <c r="A94" s="130"/>
      <c r="B94" s="130"/>
      <c r="C94" s="130"/>
      <c r="D94" s="130"/>
      <c r="E94" s="130"/>
      <c r="F94" s="130"/>
      <c r="G94" s="130"/>
      <c r="H94" s="130"/>
      <c r="I94" s="130"/>
      <c r="J94" s="130"/>
      <c r="K94" s="130"/>
      <c r="L94" s="130"/>
      <c r="M94" s="130"/>
      <c r="N94" s="130"/>
      <c r="O94" s="130"/>
      <c r="P94" s="130"/>
      <c r="Q94" s="130"/>
      <c r="R94" s="130"/>
    </row>
    <row r="95" spans="1:133" x14ac:dyDescent="0.25">
      <c r="A95" s="130"/>
      <c r="B95" s="130"/>
      <c r="C95" s="130"/>
      <c r="D95" s="130"/>
      <c r="E95" s="130"/>
      <c r="F95" s="130"/>
      <c r="G95" s="130"/>
      <c r="H95" s="130"/>
      <c r="I95" s="130"/>
      <c r="J95" s="130"/>
      <c r="K95" s="130"/>
      <c r="L95" s="130"/>
      <c r="M95" s="130"/>
      <c r="N95" s="130"/>
      <c r="O95" s="130"/>
      <c r="P95" s="130"/>
      <c r="Q95" s="130"/>
      <c r="R95" s="130"/>
    </row>
    <row r="96" spans="1:133" x14ac:dyDescent="0.25">
      <c r="A96" s="130"/>
      <c r="B96" s="130"/>
      <c r="C96" s="130"/>
      <c r="D96" s="130"/>
      <c r="E96" s="130"/>
      <c r="F96" s="130"/>
      <c r="G96" s="130"/>
      <c r="H96" s="130"/>
      <c r="I96" s="130"/>
      <c r="J96" s="130"/>
      <c r="K96" s="130"/>
      <c r="L96" s="130"/>
      <c r="M96" s="130"/>
      <c r="N96" s="130"/>
      <c r="O96" s="130"/>
      <c r="P96" s="130"/>
      <c r="Q96" s="130"/>
      <c r="R96" s="130"/>
    </row>
    <row r="97" spans="1:18" x14ac:dyDescent="0.25">
      <c r="A97" s="130"/>
      <c r="B97" s="130"/>
      <c r="C97" s="130"/>
      <c r="D97" s="130"/>
      <c r="E97" s="130"/>
      <c r="F97" s="130"/>
      <c r="G97" s="130"/>
      <c r="H97" s="130"/>
      <c r="I97" s="130"/>
      <c r="J97" s="130"/>
      <c r="K97" s="130"/>
      <c r="L97" s="130"/>
      <c r="M97" s="130"/>
      <c r="N97" s="130"/>
      <c r="O97" s="130"/>
      <c r="P97" s="130"/>
      <c r="Q97" s="130"/>
      <c r="R97" s="130"/>
    </row>
    <row r="98" spans="1:18" x14ac:dyDescent="0.25">
      <c r="A98" s="130"/>
      <c r="B98" s="130"/>
      <c r="C98" s="130"/>
      <c r="D98" s="130"/>
      <c r="E98" s="130"/>
      <c r="F98" s="130"/>
      <c r="G98" s="130"/>
      <c r="H98" s="130"/>
      <c r="I98" s="130"/>
      <c r="J98" s="130"/>
      <c r="K98" s="130"/>
      <c r="L98" s="130"/>
      <c r="M98" s="130"/>
      <c r="N98" s="130"/>
      <c r="O98" s="130"/>
      <c r="P98" s="130"/>
      <c r="Q98" s="130"/>
      <c r="R98" s="130"/>
    </row>
    <row r="99" spans="1:18" x14ac:dyDescent="0.25">
      <c r="A99" s="130"/>
      <c r="B99" s="130"/>
      <c r="C99" s="130"/>
      <c r="D99" s="130"/>
      <c r="E99" s="130"/>
      <c r="F99" s="130"/>
      <c r="G99" s="130"/>
      <c r="H99" s="130"/>
      <c r="I99" s="130"/>
      <c r="J99" s="130"/>
      <c r="K99" s="130"/>
      <c r="L99" s="130"/>
      <c r="M99" s="130"/>
      <c r="N99" s="130"/>
      <c r="O99" s="130"/>
      <c r="P99" s="130"/>
      <c r="Q99" s="130"/>
      <c r="R99" s="130"/>
    </row>
    <row r="100" spans="1:18" x14ac:dyDescent="0.25">
      <c r="A100" s="130"/>
      <c r="B100" s="130"/>
      <c r="C100" s="130"/>
      <c r="D100" s="130"/>
      <c r="E100" s="130"/>
      <c r="F100" s="130"/>
      <c r="G100" s="130"/>
      <c r="H100" s="130"/>
      <c r="I100" s="130"/>
      <c r="J100" s="130"/>
      <c r="K100" s="130"/>
      <c r="L100" s="130"/>
      <c r="M100" s="130"/>
      <c r="N100" s="130"/>
      <c r="O100" s="130"/>
      <c r="P100" s="130"/>
      <c r="Q100" s="130"/>
      <c r="R100" s="130"/>
    </row>
    <row r="101" spans="1:18" x14ac:dyDescent="0.25">
      <c r="A101" s="130"/>
      <c r="B101" s="130"/>
      <c r="C101" s="130"/>
      <c r="D101" s="130"/>
      <c r="E101" s="130"/>
      <c r="F101" s="130"/>
      <c r="G101" s="130"/>
      <c r="H101" s="130"/>
      <c r="I101" s="130"/>
      <c r="J101" s="130"/>
      <c r="K101" s="130"/>
      <c r="L101" s="130"/>
      <c r="M101" s="130"/>
      <c r="N101" s="130"/>
      <c r="O101" s="130"/>
      <c r="P101" s="130"/>
      <c r="Q101" s="130"/>
      <c r="R101" s="130"/>
    </row>
    <row r="102" spans="1:18" x14ac:dyDescent="0.25">
      <c r="A102" s="130"/>
      <c r="B102" s="130"/>
      <c r="C102" s="130"/>
      <c r="D102" s="130"/>
      <c r="E102" s="130"/>
      <c r="F102" s="130"/>
      <c r="G102" s="130"/>
      <c r="H102" s="130"/>
      <c r="I102" s="130"/>
      <c r="J102" s="130"/>
      <c r="K102" s="130"/>
      <c r="L102" s="130"/>
      <c r="M102" s="130"/>
      <c r="N102" s="130"/>
      <c r="O102" s="130"/>
      <c r="P102" s="130"/>
      <c r="Q102" s="130"/>
      <c r="R102" s="130"/>
    </row>
    <row r="103" spans="1:18" x14ac:dyDescent="0.25">
      <c r="A103" s="130"/>
      <c r="B103" s="130"/>
      <c r="C103" s="130"/>
      <c r="D103" s="130"/>
      <c r="E103" s="130"/>
      <c r="F103" s="130"/>
      <c r="G103" s="130"/>
      <c r="H103" s="130"/>
      <c r="I103" s="130"/>
      <c r="J103" s="130"/>
      <c r="K103" s="130"/>
      <c r="L103" s="130"/>
      <c r="M103" s="130"/>
      <c r="N103" s="130"/>
      <c r="O103" s="130"/>
      <c r="P103" s="130"/>
      <c r="Q103" s="130"/>
      <c r="R103" s="130"/>
    </row>
    <row r="104" spans="1:18" x14ac:dyDescent="0.25">
      <c r="A104" s="130"/>
      <c r="B104" s="130"/>
      <c r="C104" s="130"/>
      <c r="D104" s="130"/>
      <c r="E104" s="130"/>
      <c r="F104" s="130"/>
      <c r="G104" s="130"/>
      <c r="H104" s="130"/>
      <c r="I104" s="130"/>
      <c r="J104" s="130"/>
      <c r="K104" s="130"/>
      <c r="L104" s="130"/>
      <c r="M104" s="130"/>
      <c r="N104" s="130"/>
      <c r="O104" s="130"/>
      <c r="P104" s="130"/>
      <c r="Q104" s="130"/>
      <c r="R104" s="130"/>
    </row>
    <row r="105" spans="1:18" x14ac:dyDescent="0.25">
      <c r="A105" s="130"/>
      <c r="B105" s="130"/>
      <c r="C105" s="130"/>
      <c r="D105" s="130"/>
      <c r="E105" s="130"/>
      <c r="F105" s="130"/>
      <c r="G105" s="130"/>
      <c r="H105" s="130"/>
      <c r="I105" s="130"/>
      <c r="J105" s="130"/>
      <c r="K105" s="130"/>
      <c r="L105" s="130"/>
      <c r="M105" s="130"/>
      <c r="N105" s="130"/>
      <c r="O105" s="130"/>
      <c r="P105" s="130"/>
      <c r="Q105" s="130"/>
      <c r="R105" s="130"/>
    </row>
    <row r="106" spans="1:18" x14ac:dyDescent="0.25">
      <c r="A106" s="130"/>
      <c r="B106" s="130"/>
      <c r="C106" s="130"/>
      <c r="D106" s="130"/>
      <c r="E106" s="130"/>
      <c r="F106" s="130"/>
      <c r="G106" s="130"/>
      <c r="H106" s="130"/>
      <c r="I106" s="130"/>
      <c r="J106" s="130"/>
      <c r="K106" s="130"/>
      <c r="L106" s="130"/>
      <c r="M106" s="130"/>
      <c r="N106" s="130"/>
      <c r="O106" s="130"/>
      <c r="P106" s="130"/>
      <c r="Q106" s="130"/>
      <c r="R106" s="130"/>
    </row>
    <row r="107" spans="1:18" x14ac:dyDescent="0.25">
      <c r="A107" s="130"/>
      <c r="B107" s="130"/>
      <c r="C107" s="130"/>
      <c r="D107" s="130"/>
      <c r="E107" s="130"/>
      <c r="F107" s="130"/>
      <c r="G107" s="130"/>
      <c r="H107" s="130"/>
      <c r="I107" s="130"/>
      <c r="J107" s="130"/>
      <c r="K107" s="130"/>
      <c r="L107" s="130"/>
      <c r="M107" s="130"/>
      <c r="N107" s="130"/>
      <c r="O107" s="130"/>
      <c r="P107" s="130"/>
      <c r="Q107" s="130"/>
      <c r="R107" s="130"/>
    </row>
    <row r="108" spans="1:18" x14ac:dyDescent="0.25">
      <c r="A108" s="130"/>
      <c r="B108" s="130"/>
      <c r="C108" s="130"/>
      <c r="D108" s="130"/>
      <c r="E108" s="130"/>
      <c r="F108" s="130"/>
      <c r="G108" s="130"/>
      <c r="H108" s="130"/>
      <c r="I108" s="130"/>
      <c r="J108" s="130"/>
      <c r="K108" s="130"/>
      <c r="L108" s="130"/>
      <c r="M108" s="130"/>
      <c r="N108" s="130"/>
      <c r="O108" s="130"/>
      <c r="P108" s="130"/>
      <c r="Q108" s="130"/>
      <c r="R108" s="130"/>
    </row>
    <row r="109" spans="1:18" x14ac:dyDescent="0.25">
      <c r="A109" s="130"/>
      <c r="B109" s="130"/>
      <c r="C109" s="130"/>
      <c r="D109" s="130"/>
      <c r="E109" s="130"/>
      <c r="F109" s="130"/>
      <c r="G109" s="130"/>
      <c r="H109" s="130"/>
      <c r="I109" s="130"/>
      <c r="J109" s="130"/>
      <c r="K109" s="130"/>
      <c r="L109" s="130"/>
      <c r="M109" s="130"/>
      <c r="N109" s="130"/>
      <c r="O109" s="130"/>
      <c r="P109" s="130"/>
      <c r="Q109" s="130"/>
      <c r="R109" s="130"/>
    </row>
    <row r="110" spans="1:18" x14ac:dyDescent="0.25">
      <c r="A110" s="130"/>
      <c r="B110" s="130"/>
      <c r="C110" s="130"/>
      <c r="D110" s="130"/>
      <c r="E110" s="130"/>
      <c r="F110" s="130"/>
      <c r="G110" s="130"/>
      <c r="H110" s="130"/>
      <c r="I110" s="130"/>
      <c r="J110" s="130"/>
      <c r="K110" s="130"/>
      <c r="L110" s="130"/>
      <c r="M110" s="130"/>
      <c r="N110" s="130"/>
      <c r="O110" s="130"/>
      <c r="P110" s="130"/>
      <c r="Q110" s="130"/>
      <c r="R110" s="130"/>
    </row>
    <row r="111" spans="1:18" x14ac:dyDescent="0.25">
      <c r="A111" s="130"/>
      <c r="B111" s="130"/>
      <c r="C111" s="130"/>
      <c r="D111" s="130"/>
      <c r="E111" s="130"/>
      <c r="F111" s="130"/>
      <c r="G111" s="130"/>
      <c r="H111" s="130"/>
      <c r="I111" s="130"/>
      <c r="J111" s="130"/>
      <c r="K111" s="130"/>
      <c r="L111" s="130"/>
      <c r="M111" s="130"/>
      <c r="N111" s="130"/>
      <c r="O111" s="130"/>
      <c r="P111" s="130"/>
      <c r="Q111" s="130"/>
      <c r="R111" s="130"/>
    </row>
    <row r="112" spans="1:18" x14ac:dyDescent="0.25">
      <c r="A112" s="130"/>
      <c r="B112" s="130"/>
      <c r="C112" s="130"/>
      <c r="D112" s="130"/>
      <c r="E112" s="130"/>
      <c r="F112" s="130"/>
      <c r="G112" s="130"/>
      <c r="H112" s="130"/>
      <c r="I112" s="130"/>
      <c r="J112" s="130"/>
      <c r="K112" s="130"/>
      <c r="L112" s="130"/>
      <c r="M112" s="130"/>
      <c r="N112" s="130"/>
      <c r="O112" s="130"/>
      <c r="P112" s="130"/>
      <c r="Q112" s="130"/>
      <c r="R112" s="130"/>
    </row>
    <row r="113" spans="1:18" x14ac:dyDescent="0.25">
      <c r="A113" s="130"/>
      <c r="B113" s="130"/>
      <c r="C113" s="130"/>
      <c r="D113" s="130"/>
      <c r="E113" s="130"/>
      <c r="F113" s="130"/>
      <c r="G113" s="130"/>
      <c r="H113" s="130"/>
      <c r="I113" s="130"/>
      <c r="J113" s="130"/>
      <c r="K113" s="130"/>
      <c r="L113" s="130"/>
      <c r="M113" s="130"/>
      <c r="N113" s="130"/>
      <c r="O113" s="130"/>
      <c r="P113" s="130"/>
      <c r="Q113" s="130"/>
      <c r="R113" s="130"/>
    </row>
    <row r="114" spans="1:18" x14ac:dyDescent="0.25">
      <c r="A114" s="130"/>
      <c r="B114" s="130"/>
      <c r="C114" s="130"/>
      <c r="D114" s="130"/>
      <c r="E114" s="130"/>
      <c r="F114" s="130"/>
      <c r="G114" s="130"/>
      <c r="H114" s="130"/>
      <c r="I114" s="130"/>
      <c r="J114" s="130"/>
      <c r="K114" s="130"/>
      <c r="L114" s="130"/>
      <c r="M114" s="130"/>
      <c r="N114" s="130"/>
      <c r="O114" s="130"/>
      <c r="P114" s="130"/>
      <c r="Q114" s="130"/>
      <c r="R114" s="130"/>
    </row>
    <row r="115" spans="1:18" x14ac:dyDescent="0.25">
      <c r="A115" s="130"/>
      <c r="B115" s="130"/>
      <c r="C115" s="130"/>
      <c r="D115" s="130"/>
      <c r="E115" s="130"/>
      <c r="F115" s="130"/>
      <c r="G115" s="130"/>
      <c r="H115" s="130"/>
      <c r="I115" s="130"/>
      <c r="J115" s="130"/>
      <c r="K115" s="130"/>
      <c r="L115" s="130"/>
      <c r="M115" s="130"/>
      <c r="N115" s="130"/>
      <c r="O115" s="130"/>
      <c r="P115" s="130"/>
      <c r="Q115" s="130"/>
      <c r="R115" s="130"/>
    </row>
    <row r="116" spans="1:18" x14ac:dyDescent="0.25">
      <c r="A116" s="130"/>
      <c r="B116" s="130"/>
      <c r="C116" s="130"/>
      <c r="D116" s="130"/>
      <c r="E116" s="130"/>
      <c r="F116" s="130"/>
      <c r="G116" s="130"/>
      <c r="H116" s="130"/>
      <c r="I116" s="130"/>
      <c r="J116" s="130"/>
      <c r="K116" s="130"/>
      <c r="L116" s="130"/>
      <c r="M116" s="130"/>
      <c r="N116" s="130"/>
      <c r="O116" s="130"/>
      <c r="P116" s="130"/>
      <c r="Q116" s="130"/>
      <c r="R116" s="130"/>
    </row>
    <row r="117" spans="1:18" x14ac:dyDescent="0.25">
      <c r="A117" s="130"/>
      <c r="B117" s="130"/>
      <c r="C117" s="130"/>
      <c r="D117" s="130"/>
      <c r="E117" s="130"/>
      <c r="F117" s="130"/>
      <c r="G117" s="130"/>
      <c r="H117" s="130"/>
      <c r="I117" s="130"/>
      <c r="J117" s="130"/>
      <c r="K117" s="130"/>
      <c r="L117" s="130"/>
      <c r="M117" s="130"/>
      <c r="N117" s="130"/>
      <c r="O117" s="130"/>
      <c r="P117" s="130"/>
      <c r="Q117" s="130"/>
      <c r="R117" s="130"/>
    </row>
    <row r="118" spans="1:18" x14ac:dyDescent="0.25">
      <c r="A118" s="130"/>
      <c r="B118" s="130"/>
      <c r="C118" s="130"/>
      <c r="D118" s="130"/>
      <c r="E118" s="130"/>
      <c r="F118" s="130"/>
      <c r="G118" s="130"/>
      <c r="H118" s="130"/>
      <c r="I118" s="130"/>
      <c r="J118" s="130"/>
      <c r="K118" s="130"/>
      <c r="L118" s="130"/>
      <c r="M118" s="130"/>
      <c r="N118" s="130"/>
      <c r="O118" s="130"/>
      <c r="P118" s="130"/>
      <c r="Q118" s="130"/>
      <c r="R118" s="130"/>
    </row>
    <row r="119" spans="1:18" x14ac:dyDescent="0.25">
      <c r="A119" s="130"/>
      <c r="B119" s="130"/>
      <c r="C119" s="130"/>
      <c r="D119" s="130"/>
      <c r="E119" s="130"/>
      <c r="F119" s="130"/>
      <c r="G119" s="130"/>
      <c r="H119" s="130"/>
      <c r="I119" s="130"/>
      <c r="J119" s="130"/>
      <c r="K119" s="130"/>
      <c r="L119" s="130"/>
      <c r="M119" s="130"/>
      <c r="N119" s="130"/>
      <c r="O119" s="130"/>
      <c r="P119" s="130"/>
      <c r="Q119" s="130"/>
      <c r="R119" s="130"/>
    </row>
    <row r="120" spans="1:18" x14ac:dyDescent="0.25">
      <c r="A120" s="130"/>
      <c r="B120" s="130"/>
      <c r="C120" s="130"/>
      <c r="D120" s="130"/>
      <c r="E120" s="130"/>
      <c r="F120" s="130"/>
      <c r="G120" s="130"/>
      <c r="H120" s="130"/>
      <c r="I120" s="130"/>
      <c r="J120" s="130"/>
      <c r="K120" s="130"/>
      <c r="L120" s="130"/>
      <c r="M120" s="130"/>
      <c r="N120" s="130"/>
      <c r="O120" s="130"/>
      <c r="P120" s="130"/>
      <c r="Q120" s="130"/>
      <c r="R120" s="130"/>
    </row>
    <row r="121" spans="1:18" x14ac:dyDescent="0.25">
      <c r="A121" s="130"/>
      <c r="B121" s="130"/>
      <c r="C121" s="130"/>
      <c r="D121" s="130"/>
      <c r="E121" s="130"/>
      <c r="F121" s="130"/>
      <c r="G121" s="130"/>
      <c r="H121" s="130"/>
      <c r="I121" s="130"/>
      <c r="J121" s="130"/>
      <c r="K121" s="130"/>
      <c r="L121" s="130"/>
      <c r="M121" s="130"/>
      <c r="N121" s="130"/>
      <c r="O121" s="130"/>
      <c r="P121" s="130"/>
      <c r="Q121" s="130"/>
      <c r="R121" s="130"/>
    </row>
    <row r="122" spans="1:18" x14ac:dyDescent="0.25">
      <c r="A122" s="130"/>
      <c r="B122" s="130"/>
      <c r="C122" s="130"/>
      <c r="D122" s="130"/>
      <c r="E122" s="130"/>
      <c r="F122" s="130"/>
      <c r="G122" s="130"/>
      <c r="H122" s="130"/>
      <c r="I122" s="130"/>
      <c r="J122" s="130"/>
      <c r="K122" s="130"/>
      <c r="L122" s="130"/>
      <c r="M122" s="130"/>
      <c r="N122" s="130"/>
      <c r="O122" s="130"/>
      <c r="P122" s="130"/>
      <c r="Q122" s="130"/>
      <c r="R122" s="130"/>
    </row>
    <row r="123" spans="1:18" x14ac:dyDescent="0.25">
      <c r="A123" s="130"/>
      <c r="B123" s="130"/>
      <c r="C123" s="130"/>
      <c r="D123" s="130"/>
      <c r="E123" s="130"/>
      <c r="F123" s="130"/>
      <c r="G123" s="130"/>
      <c r="H123" s="130"/>
      <c r="I123" s="130"/>
      <c r="J123" s="130"/>
      <c r="K123" s="130"/>
      <c r="L123" s="130"/>
      <c r="M123" s="130"/>
      <c r="N123" s="130"/>
      <c r="O123" s="130"/>
      <c r="P123" s="130"/>
      <c r="Q123" s="130"/>
      <c r="R123" s="130"/>
    </row>
    <row r="124" spans="1:18" x14ac:dyDescent="0.25">
      <c r="A124" s="130"/>
      <c r="B124" s="130"/>
      <c r="C124" s="130"/>
      <c r="D124" s="130"/>
      <c r="E124" s="130"/>
      <c r="F124" s="130"/>
      <c r="G124" s="130"/>
      <c r="H124" s="130"/>
      <c r="I124" s="130"/>
      <c r="J124" s="130"/>
      <c r="K124" s="130"/>
      <c r="L124" s="130"/>
      <c r="M124" s="130"/>
      <c r="N124" s="130"/>
      <c r="O124" s="130"/>
      <c r="P124" s="130"/>
      <c r="Q124" s="130"/>
      <c r="R124" s="130"/>
    </row>
    <row r="125" spans="1:18" x14ac:dyDescent="0.25">
      <c r="A125" s="130"/>
      <c r="B125" s="130"/>
      <c r="C125" s="130"/>
      <c r="D125" s="130"/>
      <c r="E125" s="130"/>
      <c r="F125" s="130"/>
      <c r="G125" s="130"/>
      <c r="H125" s="130"/>
      <c r="I125" s="130"/>
      <c r="J125" s="130"/>
      <c r="K125" s="130"/>
      <c r="L125" s="130"/>
      <c r="M125" s="130"/>
      <c r="N125" s="130"/>
      <c r="O125" s="130"/>
      <c r="P125" s="130"/>
      <c r="Q125" s="130"/>
      <c r="R125" s="130"/>
    </row>
    <row r="126" spans="1:18" x14ac:dyDescent="0.25">
      <c r="A126" s="130"/>
      <c r="B126" s="130"/>
      <c r="C126" s="130"/>
      <c r="D126" s="130"/>
      <c r="E126" s="130"/>
      <c r="F126" s="130"/>
      <c r="G126" s="130"/>
      <c r="H126" s="130"/>
      <c r="I126" s="130"/>
      <c r="J126" s="130"/>
      <c r="K126" s="130"/>
      <c r="L126" s="130"/>
      <c r="M126" s="130"/>
      <c r="N126" s="130"/>
      <c r="O126" s="130"/>
      <c r="P126" s="130"/>
      <c r="Q126" s="130"/>
      <c r="R126" s="130"/>
    </row>
    <row r="127" spans="1:18" x14ac:dyDescent="0.25">
      <c r="A127" s="130"/>
      <c r="B127" s="130"/>
      <c r="C127" s="130"/>
      <c r="D127" s="130"/>
      <c r="E127" s="130"/>
      <c r="F127" s="130"/>
      <c r="G127" s="130"/>
      <c r="H127" s="130"/>
      <c r="I127" s="130"/>
      <c r="J127" s="130"/>
      <c r="K127" s="130"/>
      <c r="L127" s="130"/>
      <c r="M127" s="130"/>
      <c r="N127" s="130"/>
      <c r="O127" s="130"/>
      <c r="P127" s="130"/>
      <c r="Q127" s="130"/>
      <c r="R127" s="130"/>
    </row>
    <row r="128" spans="1:18" x14ac:dyDescent="0.25">
      <c r="A128" s="130"/>
      <c r="B128" s="130"/>
      <c r="C128" s="130"/>
      <c r="D128" s="130"/>
      <c r="E128" s="130"/>
      <c r="F128" s="130"/>
      <c r="G128" s="130"/>
      <c r="H128" s="130"/>
      <c r="I128" s="130"/>
      <c r="J128" s="130"/>
      <c r="K128" s="130"/>
      <c r="L128" s="130"/>
      <c r="M128" s="130"/>
      <c r="N128" s="130"/>
      <c r="O128" s="130"/>
      <c r="P128" s="130"/>
      <c r="Q128" s="130"/>
      <c r="R128" s="130"/>
    </row>
    <row r="129" spans="1:18" x14ac:dyDescent="0.25">
      <c r="A129" s="130"/>
      <c r="B129" s="130"/>
      <c r="C129" s="130"/>
      <c r="D129" s="130"/>
      <c r="E129" s="130"/>
      <c r="F129" s="130"/>
      <c r="G129" s="130"/>
      <c r="H129" s="130"/>
      <c r="I129" s="130"/>
      <c r="J129" s="130"/>
      <c r="K129" s="130"/>
      <c r="L129" s="130"/>
      <c r="M129" s="130"/>
      <c r="N129" s="130"/>
      <c r="O129" s="130"/>
      <c r="P129" s="130"/>
      <c r="Q129" s="130"/>
      <c r="R129" s="130"/>
    </row>
    <row r="130" spans="1:18" x14ac:dyDescent="0.25">
      <c r="A130" s="130"/>
      <c r="B130" s="130"/>
      <c r="C130" s="130"/>
      <c r="D130" s="130"/>
      <c r="E130" s="130"/>
      <c r="F130" s="130"/>
      <c r="G130" s="130"/>
      <c r="H130" s="130"/>
      <c r="I130" s="130"/>
      <c r="J130" s="130"/>
      <c r="K130" s="130"/>
      <c r="L130" s="130"/>
      <c r="M130" s="130"/>
      <c r="N130" s="130"/>
      <c r="O130" s="130"/>
      <c r="P130" s="130"/>
      <c r="Q130" s="130"/>
      <c r="R130" s="130"/>
    </row>
    <row r="131" spans="1:18" x14ac:dyDescent="0.25">
      <c r="A131" s="130"/>
      <c r="B131" s="130"/>
      <c r="C131" s="130"/>
      <c r="D131" s="130"/>
      <c r="E131" s="130"/>
      <c r="F131" s="130"/>
      <c r="G131" s="130"/>
      <c r="H131" s="130"/>
      <c r="I131" s="130"/>
      <c r="J131" s="130"/>
      <c r="K131" s="130"/>
      <c r="L131" s="130"/>
      <c r="M131" s="130"/>
      <c r="N131" s="130"/>
      <c r="O131" s="130"/>
      <c r="P131" s="130"/>
      <c r="Q131" s="130"/>
      <c r="R131" s="130"/>
    </row>
    <row r="132" spans="1:18" x14ac:dyDescent="0.25">
      <c r="A132" s="130"/>
      <c r="B132" s="130"/>
      <c r="C132" s="130"/>
      <c r="D132" s="130"/>
      <c r="E132" s="130"/>
      <c r="F132" s="130"/>
      <c r="G132" s="130"/>
      <c r="H132" s="130"/>
      <c r="I132" s="130"/>
      <c r="J132" s="130"/>
      <c r="K132" s="130"/>
      <c r="L132" s="130"/>
      <c r="M132" s="130"/>
      <c r="N132" s="130"/>
      <c r="O132" s="130"/>
      <c r="P132" s="130"/>
      <c r="Q132" s="130"/>
      <c r="R132" s="130"/>
    </row>
    <row r="133" spans="1:18" x14ac:dyDescent="0.25">
      <c r="A133" s="130"/>
      <c r="B133" s="130"/>
      <c r="C133" s="130"/>
      <c r="D133" s="130"/>
      <c r="E133" s="130"/>
      <c r="F133" s="130"/>
      <c r="G133" s="130"/>
      <c r="H133" s="130"/>
      <c r="I133" s="130"/>
      <c r="J133" s="130"/>
      <c r="K133" s="130"/>
      <c r="L133" s="130"/>
      <c r="M133" s="130"/>
      <c r="N133" s="130"/>
      <c r="O133" s="130"/>
      <c r="P133" s="130"/>
      <c r="Q133" s="130"/>
      <c r="R133" s="130"/>
    </row>
    <row r="134" spans="1:18" x14ac:dyDescent="0.25">
      <c r="A134" s="130"/>
      <c r="B134" s="130"/>
      <c r="C134" s="130"/>
      <c r="D134" s="130"/>
      <c r="E134" s="130"/>
      <c r="F134" s="130"/>
      <c r="G134" s="130"/>
      <c r="H134" s="130"/>
      <c r="I134" s="130"/>
      <c r="J134" s="130"/>
      <c r="K134" s="130"/>
      <c r="L134" s="130"/>
      <c r="M134" s="130"/>
      <c r="N134" s="130"/>
      <c r="O134" s="130"/>
      <c r="P134" s="130"/>
      <c r="Q134" s="130"/>
      <c r="R134" s="130"/>
    </row>
    <row r="135" spans="1:18" x14ac:dyDescent="0.25">
      <c r="A135" s="130"/>
      <c r="B135" s="130"/>
      <c r="C135" s="130"/>
      <c r="D135" s="130"/>
      <c r="E135" s="130"/>
      <c r="F135" s="130"/>
      <c r="G135" s="130"/>
      <c r="H135" s="130"/>
      <c r="I135" s="130"/>
      <c r="J135" s="130"/>
      <c r="K135" s="130"/>
      <c r="L135" s="130"/>
      <c r="M135" s="130"/>
      <c r="N135" s="130"/>
      <c r="O135" s="130"/>
      <c r="P135" s="130"/>
      <c r="Q135" s="130"/>
      <c r="R135" s="130"/>
    </row>
    <row r="136" spans="1:18" x14ac:dyDescent="0.25">
      <c r="A136" s="130"/>
      <c r="B136" s="130"/>
      <c r="C136" s="130"/>
      <c r="D136" s="130"/>
      <c r="E136" s="130"/>
      <c r="F136" s="130"/>
      <c r="G136" s="130"/>
      <c r="H136" s="130"/>
      <c r="I136" s="130"/>
      <c r="J136" s="130"/>
      <c r="K136" s="130"/>
      <c r="L136" s="130"/>
      <c r="M136" s="130"/>
      <c r="N136" s="130"/>
      <c r="O136" s="130"/>
      <c r="P136" s="130"/>
      <c r="Q136" s="130"/>
      <c r="R136" s="130"/>
    </row>
    <row r="137" spans="1:18" x14ac:dyDescent="0.25">
      <c r="A137" s="130"/>
      <c r="B137" s="130"/>
      <c r="C137" s="130"/>
      <c r="D137" s="130"/>
      <c r="E137" s="130"/>
      <c r="F137" s="130"/>
      <c r="G137" s="130"/>
      <c r="H137" s="130"/>
      <c r="I137" s="130"/>
      <c r="J137" s="130"/>
      <c r="K137" s="130"/>
      <c r="L137" s="130"/>
      <c r="M137" s="130"/>
      <c r="N137" s="130"/>
      <c r="O137" s="130"/>
      <c r="P137" s="130"/>
      <c r="Q137" s="130"/>
      <c r="R137" s="130"/>
    </row>
    <row r="138" spans="1:18" x14ac:dyDescent="0.25">
      <c r="A138" s="130"/>
      <c r="B138" s="130"/>
      <c r="C138" s="130"/>
      <c r="D138" s="130"/>
      <c r="E138" s="130"/>
      <c r="F138" s="130"/>
      <c r="G138" s="130"/>
      <c r="H138" s="130"/>
      <c r="I138" s="130"/>
      <c r="J138" s="130"/>
      <c r="K138" s="130"/>
      <c r="L138" s="130"/>
      <c r="M138" s="130"/>
      <c r="N138" s="130"/>
      <c r="O138" s="130"/>
      <c r="P138" s="130"/>
      <c r="Q138" s="130"/>
      <c r="R138" s="130"/>
    </row>
    <row r="139" spans="1:18" x14ac:dyDescent="0.25">
      <c r="A139" s="130"/>
      <c r="B139" s="130"/>
      <c r="C139" s="130"/>
      <c r="D139" s="130"/>
      <c r="E139" s="130"/>
      <c r="F139" s="130"/>
      <c r="G139" s="130"/>
      <c r="H139" s="130"/>
      <c r="I139" s="130"/>
      <c r="J139" s="130"/>
      <c r="K139" s="130"/>
      <c r="L139" s="130"/>
      <c r="M139" s="130"/>
      <c r="N139" s="130"/>
      <c r="O139" s="130"/>
      <c r="P139" s="130"/>
      <c r="Q139" s="130"/>
      <c r="R139" s="130"/>
    </row>
    <row r="140" spans="1:18" x14ac:dyDescent="0.25">
      <c r="A140" s="130"/>
      <c r="B140" s="130"/>
      <c r="C140" s="130"/>
      <c r="D140" s="130"/>
      <c r="E140" s="130"/>
      <c r="F140" s="130"/>
      <c r="G140" s="130"/>
      <c r="H140" s="130"/>
      <c r="I140" s="130"/>
      <c r="J140" s="130"/>
      <c r="K140" s="130"/>
      <c r="L140" s="130"/>
      <c r="M140" s="130"/>
      <c r="N140" s="130"/>
      <c r="O140" s="130"/>
      <c r="P140" s="130"/>
      <c r="Q140" s="130"/>
      <c r="R140" s="130"/>
    </row>
    <row r="141" spans="1:18" x14ac:dyDescent="0.25">
      <c r="A141" s="130"/>
      <c r="B141" s="130"/>
      <c r="C141" s="130"/>
      <c r="D141" s="130"/>
      <c r="E141" s="130"/>
      <c r="F141" s="130"/>
      <c r="G141" s="130"/>
      <c r="H141" s="130"/>
      <c r="I141" s="130"/>
      <c r="J141" s="130"/>
      <c r="K141" s="130"/>
      <c r="L141" s="130"/>
      <c r="M141" s="130"/>
      <c r="N141" s="130"/>
      <c r="O141" s="130"/>
      <c r="P141" s="130"/>
      <c r="Q141" s="130"/>
      <c r="R141" s="130"/>
    </row>
    <row r="142" spans="1:18" x14ac:dyDescent="0.25">
      <c r="A142" s="130"/>
      <c r="B142" s="130"/>
      <c r="C142" s="130"/>
      <c r="D142" s="130"/>
      <c r="E142" s="130"/>
      <c r="F142" s="130"/>
      <c r="G142" s="130"/>
      <c r="H142" s="130"/>
      <c r="I142" s="130"/>
      <c r="J142" s="130"/>
      <c r="K142" s="130"/>
      <c r="L142" s="130"/>
      <c r="M142" s="130"/>
      <c r="N142" s="130"/>
      <c r="O142" s="130"/>
      <c r="P142" s="130"/>
      <c r="Q142" s="130"/>
      <c r="R142" s="130"/>
    </row>
    <row r="143" spans="1:18" x14ac:dyDescent="0.25">
      <c r="A143" s="130"/>
      <c r="B143" s="130"/>
      <c r="C143" s="130"/>
      <c r="D143" s="130"/>
      <c r="E143" s="130"/>
      <c r="F143" s="130"/>
      <c r="G143" s="130"/>
      <c r="H143" s="130"/>
      <c r="I143" s="130"/>
      <c r="J143" s="130"/>
      <c r="K143" s="130"/>
      <c r="L143" s="130"/>
      <c r="M143" s="130"/>
      <c r="N143" s="130"/>
      <c r="O143" s="130"/>
      <c r="P143" s="130"/>
      <c r="Q143" s="130"/>
      <c r="R143" s="130"/>
    </row>
    <row r="144" spans="1:18" x14ac:dyDescent="0.25">
      <c r="A144" s="130"/>
      <c r="B144" s="130"/>
      <c r="C144" s="130"/>
      <c r="D144" s="130"/>
      <c r="E144" s="130"/>
      <c r="F144" s="130"/>
      <c r="G144" s="130"/>
      <c r="H144" s="130"/>
      <c r="I144" s="130"/>
      <c r="J144" s="130"/>
      <c r="K144" s="130"/>
      <c r="L144" s="130"/>
      <c r="M144" s="130"/>
      <c r="N144" s="130"/>
      <c r="O144" s="130"/>
      <c r="P144" s="130"/>
      <c r="Q144" s="130"/>
      <c r="R144" s="130"/>
    </row>
    <row r="145" spans="1:18" x14ac:dyDescent="0.25">
      <c r="A145" s="130"/>
      <c r="B145" s="130"/>
      <c r="C145" s="130"/>
      <c r="D145" s="130"/>
      <c r="E145" s="130"/>
      <c r="F145" s="130"/>
      <c r="G145" s="130"/>
      <c r="H145" s="130"/>
      <c r="I145" s="130"/>
      <c r="J145" s="130"/>
      <c r="K145" s="130"/>
      <c r="L145" s="130"/>
      <c r="M145" s="130"/>
      <c r="N145" s="130"/>
      <c r="O145" s="130"/>
      <c r="P145" s="130"/>
      <c r="Q145" s="130"/>
      <c r="R145" s="130"/>
    </row>
    <row r="146" spans="1:18" x14ac:dyDescent="0.25">
      <c r="A146" s="130"/>
      <c r="B146" s="130"/>
      <c r="C146" s="130"/>
      <c r="D146" s="130"/>
      <c r="E146" s="130"/>
      <c r="F146" s="130"/>
      <c r="G146" s="130"/>
      <c r="H146" s="130"/>
      <c r="I146" s="130"/>
      <c r="J146" s="130"/>
      <c r="K146" s="130"/>
      <c r="L146" s="130"/>
      <c r="M146" s="130"/>
      <c r="N146" s="130"/>
      <c r="O146" s="130"/>
      <c r="P146" s="130"/>
      <c r="Q146" s="130"/>
      <c r="R146" s="130"/>
    </row>
    <row r="147" spans="1:18" x14ac:dyDescent="0.25">
      <c r="A147" s="130"/>
      <c r="B147" s="130"/>
      <c r="C147" s="130"/>
      <c r="D147" s="130"/>
      <c r="E147" s="130"/>
      <c r="F147" s="130"/>
      <c r="G147" s="130"/>
      <c r="H147" s="130"/>
      <c r="I147" s="130"/>
      <c r="J147" s="130"/>
      <c r="K147" s="130"/>
      <c r="L147" s="130"/>
      <c r="M147" s="130"/>
      <c r="N147" s="130"/>
      <c r="O147" s="130"/>
      <c r="P147" s="130"/>
      <c r="Q147" s="130"/>
      <c r="R147" s="130"/>
    </row>
    <row r="148" spans="1:18" x14ac:dyDescent="0.25">
      <c r="A148" s="130"/>
      <c r="B148" s="130"/>
      <c r="C148" s="130"/>
      <c r="D148" s="130"/>
      <c r="E148" s="130"/>
      <c r="F148" s="130"/>
      <c r="G148" s="130"/>
      <c r="H148" s="130"/>
      <c r="I148" s="130"/>
      <c r="J148" s="130"/>
      <c r="K148" s="130"/>
      <c r="L148" s="130"/>
      <c r="M148" s="130"/>
      <c r="N148" s="130"/>
      <c r="O148" s="130"/>
      <c r="P148" s="130"/>
      <c r="Q148" s="130"/>
      <c r="R148" s="130"/>
    </row>
    <row r="149" spans="1:18" x14ac:dyDescent="0.25">
      <c r="A149" s="130"/>
      <c r="B149" s="130"/>
      <c r="C149" s="130"/>
      <c r="D149" s="130"/>
      <c r="E149" s="130"/>
      <c r="F149" s="130"/>
      <c r="G149" s="130"/>
      <c r="H149" s="130"/>
      <c r="I149" s="130"/>
      <c r="J149" s="130"/>
      <c r="K149" s="130"/>
      <c r="L149" s="130"/>
      <c r="M149" s="130"/>
      <c r="N149" s="130"/>
      <c r="O149" s="130"/>
      <c r="P149" s="130"/>
      <c r="Q149" s="130"/>
      <c r="R149" s="130"/>
    </row>
    <row r="150" spans="1:18" x14ac:dyDescent="0.25">
      <c r="A150" s="130"/>
      <c r="B150" s="130"/>
      <c r="C150" s="130"/>
      <c r="D150" s="130"/>
      <c r="E150" s="130"/>
      <c r="F150" s="130"/>
      <c r="G150" s="130"/>
      <c r="H150" s="130"/>
      <c r="I150" s="130"/>
      <c r="J150" s="130"/>
      <c r="K150" s="130"/>
      <c r="L150" s="130"/>
      <c r="M150" s="130"/>
      <c r="N150" s="130"/>
      <c r="O150" s="130"/>
      <c r="P150" s="130"/>
      <c r="Q150" s="130"/>
      <c r="R150" s="130"/>
    </row>
    <row r="151" spans="1:18" x14ac:dyDescent="0.25">
      <c r="A151" s="130"/>
      <c r="B151" s="130"/>
      <c r="C151" s="130"/>
      <c r="D151" s="130"/>
      <c r="E151" s="130"/>
      <c r="F151" s="130"/>
      <c r="G151" s="130"/>
      <c r="H151" s="130"/>
      <c r="I151" s="130"/>
      <c r="J151" s="130"/>
      <c r="K151" s="130"/>
      <c r="L151" s="130"/>
      <c r="M151" s="130"/>
      <c r="N151" s="130"/>
      <c r="O151" s="130"/>
      <c r="P151" s="130"/>
      <c r="Q151" s="130"/>
      <c r="R151" s="130"/>
    </row>
    <row r="152" spans="1:18" x14ac:dyDescent="0.25">
      <c r="A152" s="130"/>
      <c r="B152" s="130"/>
      <c r="C152" s="130"/>
      <c r="D152" s="130"/>
      <c r="E152" s="130"/>
      <c r="F152" s="130"/>
      <c r="G152" s="130"/>
      <c r="H152" s="130"/>
      <c r="I152" s="130"/>
      <c r="J152" s="130"/>
      <c r="K152" s="130"/>
      <c r="L152" s="130"/>
      <c r="M152" s="130"/>
      <c r="N152" s="130"/>
      <c r="O152" s="130"/>
      <c r="P152" s="130"/>
      <c r="Q152" s="130"/>
      <c r="R152" s="130"/>
    </row>
    <row r="153" spans="1:18" x14ac:dyDescent="0.25">
      <c r="A153" s="130"/>
      <c r="B153" s="130"/>
      <c r="C153" s="130"/>
      <c r="D153" s="130"/>
      <c r="E153" s="130"/>
      <c r="F153" s="130"/>
      <c r="G153" s="130"/>
      <c r="H153" s="130"/>
      <c r="I153" s="130"/>
      <c r="J153" s="130"/>
      <c r="K153" s="130"/>
      <c r="L153" s="130"/>
      <c r="M153" s="130"/>
      <c r="N153" s="130"/>
      <c r="O153" s="130"/>
      <c r="P153" s="130"/>
      <c r="Q153" s="130"/>
      <c r="R153" s="130"/>
    </row>
    <row r="154" spans="1:18" x14ac:dyDescent="0.25">
      <c r="A154" s="130"/>
      <c r="B154" s="130"/>
      <c r="C154" s="130"/>
      <c r="D154" s="130"/>
      <c r="E154" s="130"/>
      <c r="F154" s="130"/>
      <c r="G154" s="130"/>
      <c r="H154" s="130"/>
      <c r="I154" s="130"/>
      <c r="J154" s="130"/>
      <c r="K154" s="130"/>
      <c r="L154" s="130"/>
      <c r="M154" s="130"/>
      <c r="N154" s="130"/>
      <c r="O154" s="130"/>
      <c r="P154" s="130"/>
      <c r="Q154" s="130"/>
      <c r="R154" s="130"/>
    </row>
    <row r="155" spans="1:18" x14ac:dyDescent="0.25">
      <c r="A155" s="130"/>
      <c r="B155" s="130"/>
      <c r="C155" s="130"/>
      <c r="D155" s="130"/>
      <c r="E155" s="130"/>
      <c r="F155" s="130"/>
      <c r="G155" s="130"/>
      <c r="H155" s="130"/>
      <c r="I155" s="130"/>
      <c r="J155" s="130"/>
      <c r="K155" s="130"/>
      <c r="L155" s="130"/>
      <c r="M155" s="130"/>
      <c r="N155" s="130"/>
      <c r="O155" s="130"/>
      <c r="P155" s="130"/>
      <c r="Q155" s="130"/>
      <c r="R155" s="130"/>
    </row>
    <row r="156" spans="1:18" x14ac:dyDescent="0.25">
      <c r="A156" s="130"/>
      <c r="B156" s="130"/>
      <c r="C156" s="130"/>
      <c r="D156" s="130"/>
      <c r="E156" s="130"/>
      <c r="F156" s="130"/>
      <c r="G156" s="130"/>
      <c r="H156" s="130"/>
      <c r="I156" s="130"/>
      <c r="J156" s="130"/>
      <c r="K156" s="130"/>
      <c r="L156" s="130"/>
      <c r="M156" s="130"/>
      <c r="N156" s="130"/>
      <c r="O156" s="130"/>
      <c r="P156" s="130"/>
      <c r="Q156" s="130"/>
      <c r="R156" s="130"/>
    </row>
    <row r="157" spans="1:18" x14ac:dyDescent="0.25">
      <c r="A157" s="130"/>
      <c r="B157" s="130"/>
      <c r="C157" s="130"/>
      <c r="D157" s="130"/>
      <c r="E157" s="130"/>
      <c r="F157" s="130"/>
      <c r="G157" s="130"/>
      <c r="H157" s="130"/>
      <c r="I157" s="130"/>
      <c r="J157" s="130"/>
      <c r="K157" s="130"/>
      <c r="L157" s="130"/>
      <c r="M157" s="130"/>
      <c r="N157" s="130"/>
      <c r="O157" s="130"/>
      <c r="P157" s="130"/>
      <c r="Q157" s="130"/>
      <c r="R157" s="130"/>
    </row>
    <row r="158" spans="1:18" x14ac:dyDescent="0.25">
      <c r="A158" s="130"/>
      <c r="B158" s="130"/>
      <c r="C158" s="130"/>
      <c r="D158" s="130"/>
      <c r="E158" s="130"/>
      <c r="F158" s="130"/>
      <c r="G158" s="130"/>
      <c r="H158" s="130"/>
      <c r="I158" s="130"/>
      <c r="J158" s="130"/>
      <c r="K158" s="130"/>
      <c r="L158" s="130"/>
      <c r="M158" s="130"/>
      <c r="N158" s="130"/>
      <c r="O158" s="130"/>
      <c r="P158" s="130"/>
      <c r="Q158" s="130"/>
      <c r="R158" s="130"/>
    </row>
    <row r="159" spans="1:18" x14ac:dyDescent="0.25">
      <c r="A159" s="130"/>
      <c r="B159" s="130"/>
      <c r="C159" s="130"/>
      <c r="D159" s="130"/>
      <c r="E159" s="130"/>
      <c r="F159" s="130"/>
      <c r="G159" s="130"/>
      <c r="H159" s="130"/>
      <c r="I159" s="130"/>
      <c r="J159" s="130"/>
      <c r="K159" s="130"/>
      <c r="L159" s="130"/>
      <c r="M159" s="130"/>
      <c r="N159" s="130"/>
      <c r="O159" s="130"/>
      <c r="P159" s="130"/>
      <c r="Q159" s="130"/>
      <c r="R159" s="130"/>
    </row>
    <row r="160" spans="1:18" x14ac:dyDescent="0.25">
      <c r="A160" s="130"/>
      <c r="B160" s="130"/>
      <c r="C160" s="130"/>
      <c r="D160" s="130"/>
      <c r="E160" s="130"/>
      <c r="F160" s="130"/>
      <c r="G160" s="130"/>
      <c r="H160" s="130"/>
      <c r="I160" s="130"/>
      <c r="J160" s="130"/>
      <c r="K160" s="130"/>
      <c r="L160" s="130"/>
      <c r="M160" s="130"/>
      <c r="N160" s="130"/>
      <c r="O160" s="130"/>
      <c r="P160" s="130"/>
      <c r="Q160" s="130"/>
      <c r="R160" s="130"/>
    </row>
    <row r="161" spans="1:18" x14ac:dyDescent="0.25">
      <c r="A161" s="130"/>
      <c r="B161" s="130"/>
      <c r="C161" s="130"/>
      <c r="D161" s="130"/>
      <c r="E161" s="130"/>
      <c r="F161" s="130"/>
      <c r="G161" s="130"/>
      <c r="H161" s="130"/>
      <c r="I161" s="130"/>
      <c r="J161" s="130"/>
      <c r="K161" s="130"/>
      <c r="L161" s="130"/>
      <c r="M161" s="130"/>
      <c r="N161" s="130"/>
      <c r="O161" s="130"/>
      <c r="P161" s="130"/>
      <c r="Q161" s="130"/>
      <c r="R161" s="130"/>
    </row>
    <row r="162" spans="1:18" x14ac:dyDescent="0.25">
      <c r="A162" s="130"/>
      <c r="B162" s="130"/>
      <c r="C162" s="130"/>
      <c r="D162" s="130"/>
      <c r="E162" s="130"/>
      <c r="F162" s="130"/>
      <c r="G162" s="130"/>
      <c r="H162" s="130"/>
      <c r="I162" s="130"/>
      <c r="J162" s="130"/>
      <c r="K162" s="130"/>
      <c r="L162" s="130"/>
      <c r="M162" s="130"/>
      <c r="N162" s="130"/>
      <c r="O162" s="130"/>
      <c r="P162" s="130"/>
      <c r="Q162" s="130"/>
      <c r="R162" s="130"/>
    </row>
    <row r="163" spans="1:18" x14ac:dyDescent="0.25">
      <c r="A163" s="130"/>
      <c r="B163" s="130"/>
      <c r="C163" s="130"/>
      <c r="D163" s="130"/>
      <c r="E163" s="130"/>
      <c r="F163" s="130"/>
      <c r="G163" s="130"/>
      <c r="H163" s="130"/>
      <c r="I163" s="130"/>
      <c r="J163" s="130"/>
      <c r="K163" s="130"/>
      <c r="L163" s="130"/>
      <c r="M163" s="130"/>
      <c r="N163" s="130"/>
      <c r="O163" s="130"/>
      <c r="P163" s="130"/>
      <c r="Q163" s="130"/>
      <c r="R163" s="130"/>
    </row>
    <row r="164" spans="1:18" x14ac:dyDescent="0.25">
      <c r="A164" s="130"/>
      <c r="B164" s="130"/>
      <c r="C164" s="130"/>
      <c r="D164" s="130"/>
      <c r="E164" s="130"/>
      <c r="F164" s="130"/>
      <c r="G164" s="130"/>
      <c r="H164" s="130"/>
      <c r="I164" s="130"/>
      <c r="J164" s="130"/>
      <c r="K164" s="130"/>
      <c r="L164" s="130"/>
      <c r="M164" s="130"/>
      <c r="N164" s="130"/>
      <c r="O164" s="130"/>
      <c r="P164" s="130"/>
      <c r="Q164" s="130"/>
      <c r="R164" s="130"/>
    </row>
    <row r="165" spans="1:18" x14ac:dyDescent="0.25">
      <c r="A165" s="130"/>
      <c r="B165" s="130"/>
      <c r="C165" s="130"/>
      <c r="D165" s="130"/>
      <c r="E165" s="130"/>
      <c r="F165" s="130"/>
      <c r="G165" s="130"/>
      <c r="H165" s="130"/>
      <c r="I165" s="130"/>
      <c r="J165" s="130"/>
      <c r="K165" s="130"/>
      <c r="L165" s="130"/>
      <c r="M165" s="130"/>
      <c r="N165" s="130"/>
      <c r="O165" s="130"/>
      <c r="P165" s="130"/>
      <c r="Q165" s="130"/>
      <c r="R165" s="130"/>
    </row>
    <row r="166" spans="1:18" x14ac:dyDescent="0.25">
      <c r="A166" s="130"/>
      <c r="B166" s="130"/>
      <c r="C166" s="130"/>
      <c r="D166" s="130"/>
      <c r="E166" s="130"/>
      <c r="F166" s="130"/>
      <c r="G166" s="130"/>
      <c r="H166" s="130"/>
      <c r="I166" s="130"/>
      <c r="J166" s="130"/>
      <c r="K166" s="130"/>
      <c r="L166" s="130"/>
      <c r="M166" s="130"/>
      <c r="N166" s="130"/>
      <c r="O166" s="130"/>
      <c r="P166" s="130"/>
      <c r="Q166" s="130"/>
      <c r="R166" s="130"/>
    </row>
    <row r="167" spans="1:18" x14ac:dyDescent="0.25">
      <c r="A167" s="130"/>
      <c r="B167" s="130"/>
      <c r="C167" s="130"/>
      <c r="D167" s="130"/>
      <c r="E167" s="130"/>
      <c r="F167" s="130"/>
      <c r="G167" s="130"/>
      <c r="H167" s="130"/>
      <c r="I167" s="130"/>
      <c r="J167" s="130"/>
      <c r="K167" s="130"/>
      <c r="L167" s="130"/>
      <c r="M167" s="130"/>
      <c r="N167" s="130"/>
      <c r="O167" s="130"/>
      <c r="P167" s="130"/>
      <c r="Q167" s="130"/>
      <c r="R167" s="130"/>
    </row>
    <row r="168" spans="1:18" x14ac:dyDescent="0.25">
      <c r="A168" s="130"/>
      <c r="B168" s="130"/>
      <c r="C168" s="130"/>
      <c r="D168" s="130"/>
      <c r="E168" s="130"/>
      <c r="F168" s="130"/>
      <c r="G168" s="130"/>
      <c r="H168" s="130"/>
      <c r="I168" s="130"/>
      <c r="J168" s="130"/>
      <c r="K168" s="130"/>
      <c r="L168" s="130"/>
      <c r="M168" s="130"/>
      <c r="N168" s="130"/>
      <c r="O168" s="130"/>
      <c r="P168" s="130"/>
      <c r="Q168" s="130"/>
      <c r="R168" s="130"/>
    </row>
    <row r="169" spans="1:18" x14ac:dyDescent="0.25">
      <c r="A169" s="130"/>
      <c r="B169" s="130"/>
      <c r="C169" s="130"/>
      <c r="D169" s="130"/>
      <c r="E169" s="130"/>
      <c r="F169" s="130"/>
      <c r="G169" s="130"/>
      <c r="H169" s="130"/>
      <c r="I169" s="130"/>
      <c r="J169" s="130"/>
      <c r="K169" s="130"/>
      <c r="L169" s="130"/>
      <c r="M169" s="130"/>
      <c r="N169" s="130"/>
      <c r="O169" s="130"/>
      <c r="P169" s="130"/>
      <c r="Q169" s="130"/>
      <c r="R169" s="130"/>
    </row>
    <row r="170" spans="1:18" x14ac:dyDescent="0.25">
      <c r="A170" s="130"/>
      <c r="B170" s="130"/>
      <c r="C170" s="130"/>
      <c r="D170" s="130"/>
      <c r="E170" s="130"/>
      <c r="F170" s="130"/>
      <c r="G170" s="130"/>
      <c r="H170" s="130"/>
      <c r="I170" s="130"/>
      <c r="J170" s="130"/>
      <c r="K170" s="130"/>
      <c r="L170" s="130"/>
      <c r="M170" s="130"/>
      <c r="N170" s="130"/>
      <c r="O170" s="130"/>
      <c r="P170" s="130"/>
      <c r="Q170" s="130"/>
      <c r="R170" s="130"/>
    </row>
    <row r="171" spans="1:18" x14ac:dyDescent="0.25">
      <c r="A171" s="130"/>
      <c r="B171" s="130"/>
      <c r="C171" s="130"/>
      <c r="D171" s="130"/>
      <c r="E171" s="130"/>
      <c r="F171" s="130"/>
      <c r="G171" s="130"/>
      <c r="H171" s="130"/>
      <c r="I171" s="130"/>
      <c r="J171" s="130"/>
      <c r="K171" s="130"/>
      <c r="L171" s="130"/>
      <c r="M171" s="130"/>
      <c r="N171" s="130"/>
      <c r="O171" s="130"/>
      <c r="P171" s="130"/>
      <c r="Q171" s="130"/>
      <c r="R171" s="130"/>
    </row>
    <row r="172" spans="1:18" x14ac:dyDescent="0.25">
      <c r="A172" s="130"/>
      <c r="B172" s="130"/>
      <c r="C172" s="130"/>
      <c r="D172" s="130"/>
      <c r="E172" s="130"/>
      <c r="F172" s="130"/>
      <c r="G172" s="130"/>
      <c r="H172" s="130"/>
      <c r="I172" s="130"/>
      <c r="J172" s="130"/>
      <c r="K172" s="130"/>
      <c r="L172" s="130"/>
      <c r="M172" s="130"/>
      <c r="N172" s="130"/>
      <c r="O172" s="130"/>
      <c r="P172" s="130"/>
      <c r="Q172" s="130"/>
      <c r="R172" s="130"/>
    </row>
    <row r="173" spans="1:18" x14ac:dyDescent="0.25">
      <c r="A173" s="130"/>
      <c r="B173" s="130"/>
      <c r="C173" s="130"/>
      <c r="D173" s="130"/>
      <c r="E173" s="130"/>
      <c r="F173" s="130"/>
      <c r="G173" s="130"/>
      <c r="H173" s="130"/>
      <c r="I173" s="130"/>
      <c r="J173" s="130"/>
      <c r="K173" s="130"/>
      <c r="L173" s="130"/>
      <c r="M173" s="130"/>
      <c r="N173" s="130"/>
      <c r="O173" s="130"/>
      <c r="P173" s="130"/>
      <c r="Q173" s="130"/>
      <c r="R173" s="130"/>
    </row>
    <row r="174" spans="1:18" x14ac:dyDescent="0.25">
      <c r="A174" s="130"/>
      <c r="B174" s="130"/>
      <c r="C174" s="130"/>
      <c r="D174" s="130"/>
      <c r="E174" s="130"/>
      <c r="F174" s="130"/>
      <c r="G174" s="130"/>
      <c r="H174" s="130"/>
      <c r="I174" s="130"/>
      <c r="J174" s="130"/>
      <c r="K174" s="130"/>
      <c r="L174" s="130"/>
      <c r="M174" s="130"/>
      <c r="N174" s="130"/>
      <c r="O174" s="130"/>
      <c r="P174" s="130"/>
      <c r="Q174" s="130"/>
      <c r="R174" s="130"/>
    </row>
    <row r="175" spans="1:18" x14ac:dyDescent="0.25">
      <c r="A175" s="130"/>
      <c r="B175" s="130"/>
      <c r="C175" s="130"/>
      <c r="D175" s="130"/>
      <c r="E175" s="130"/>
      <c r="F175" s="130"/>
      <c r="G175" s="130"/>
      <c r="H175" s="130"/>
      <c r="I175" s="130"/>
      <c r="J175" s="130"/>
      <c r="K175" s="130"/>
      <c r="L175" s="130"/>
      <c r="M175" s="130"/>
      <c r="N175" s="130"/>
      <c r="O175" s="130"/>
      <c r="P175" s="130"/>
      <c r="Q175" s="130"/>
      <c r="R175" s="130"/>
    </row>
    <row r="176" spans="1:18" x14ac:dyDescent="0.25">
      <c r="A176" s="130"/>
      <c r="B176" s="130"/>
      <c r="C176" s="130"/>
      <c r="D176" s="130"/>
      <c r="E176" s="130"/>
      <c r="F176" s="130"/>
      <c r="G176" s="130"/>
      <c r="H176" s="130"/>
      <c r="I176" s="130"/>
      <c r="J176" s="130"/>
      <c r="K176" s="130"/>
      <c r="L176" s="130"/>
      <c r="M176" s="130"/>
      <c r="N176" s="130"/>
      <c r="O176" s="130"/>
      <c r="P176" s="130"/>
      <c r="Q176" s="130"/>
      <c r="R176" s="130"/>
    </row>
    <row r="177" spans="1:18" x14ac:dyDescent="0.25">
      <c r="A177" s="130"/>
      <c r="B177" s="130"/>
      <c r="C177" s="130"/>
      <c r="D177" s="130"/>
      <c r="E177" s="130"/>
      <c r="F177" s="130"/>
      <c r="G177" s="130"/>
      <c r="H177" s="130"/>
      <c r="I177" s="130"/>
      <c r="J177" s="130"/>
      <c r="K177" s="130"/>
      <c r="L177" s="130"/>
      <c r="M177" s="130"/>
      <c r="N177" s="130"/>
      <c r="O177" s="130"/>
      <c r="P177" s="130"/>
      <c r="Q177" s="130"/>
      <c r="R177" s="130"/>
    </row>
    <row r="178" spans="1:18" x14ac:dyDescent="0.25">
      <c r="A178" s="130"/>
      <c r="B178" s="130"/>
      <c r="C178" s="130"/>
      <c r="D178" s="130"/>
      <c r="E178" s="130"/>
      <c r="F178" s="130"/>
      <c r="G178" s="130"/>
      <c r="H178" s="130"/>
      <c r="I178" s="130"/>
      <c r="J178" s="130"/>
      <c r="K178" s="130"/>
      <c r="L178" s="130"/>
      <c r="M178" s="130"/>
      <c r="N178" s="130"/>
      <c r="O178" s="130"/>
      <c r="P178" s="130"/>
      <c r="Q178" s="130"/>
      <c r="R178" s="130"/>
    </row>
    <row r="179" spans="1:18" x14ac:dyDescent="0.25">
      <c r="A179" s="130"/>
      <c r="B179" s="130"/>
      <c r="C179" s="130"/>
      <c r="D179" s="130"/>
      <c r="E179" s="130"/>
      <c r="F179" s="130"/>
      <c r="G179" s="130"/>
      <c r="H179" s="130"/>
      <c r="I179" s="130"/>
      <c r="J179" s="130"/>
      <c r="K179" s="130"/>
      <c r="L179" s="130"/>
      <c r="M179" s="130"/>
      <c r="N179" s="130"/>
      <c r="O179" s="130"/>
      <c r="P179" s="130"/>
      <c r="Q179" s="130"/>
      <c r="R179" s="130"/>
    </row>
    <row r="180" spans="1:18" x14ac:dyDescent="0.25">
      <c r="A180" s="130"/>
      <c r="B180" s="130"/>
      <c r="C180" s="130"/>
      <c r="D180" s="130"/>
      <c r="E180" s="130"/>
      <c r="F180" s="130"/>
      <c r="G180" s="130"/>
      <c r="H180" s="130"/>
      <c r="I180" s="130"/>
      <c r="J180" s="130"/>
      <c r="K180" s="130"/>
      <c r="L180" s="130"/>
      <c r="M180" s="130"/>
      <c r="N180" s="130"/>
      <c r="O180" s="130"/>
      <c r="P180" s="130"/>
      <c r="Q180" s="130"/>
      <c r="R180" s="130"/>
    </row>
    <row r="181" spans="1:18" x14ac:dyDescent="0.25">
      <c r="A181" s="130"/>
      <c r="B181" s="130"/>
      <c r="C181" s="130"/>
      <c r="D181" s="130"/>
      <c r="E181" s="130"/>
      <c r="F181" s="130"/>
      <c r="G181" s="130"/>
      <c r="H181" s="130"/>
      <c r="I181" s="130"/>
      <c r="J181" s="130"/>
      <c r="K181" s="130"/>
      <c r="L181" s="130"/>
      <c r="M181" s="130"/>
      <c r="N181" s="130"/>
      <c r="O181" s="130"/>
      <c r="P181" s="130"/>
      <c r="Q181" s="130"/>
      <c r="R181" s="130"/>
    </row>
    <row r="182" spans="1:18" x14ac:dyDescent="0.25">
      <c r="A182" s="130"/>
      <c r="B182" s="130"/>
      <c r="C182" s="130"/>
      <c r="D182" s="130"/>
      <c r="E182" s="130"/>
      <c r="F182" s="130"/>
      <c r="G182" s="130"/>
      <c r="H182" s="130"/>
      <c r="I182" s="130"/>
      <c r="J182" s="130"/>
      <c r="K182" s="130"/>
      <c r="L182" s="130"/>
      <c r="M182" s="130"/>
      <c r="N182" s="130"/>
      <c r="O182" s="130"/>
      <c r="P182" s="130"/>
      <c r="Q182" s="130"/>
      <c r="R182" s="130"/>
    </row>
    <row r="183" spans="1:18" x14ac:dyDescent="0.25">
      <c r="A183" s="130"/>
      <c r="B183" s="130"/>
      <c r="C183" s="130"/>
      <c r="D183" s="130"/>
      <c r="E183" s="130"/>
      <c r="F183" s="130"/>
      <c r="G183" s="130"/>
      <c r="H183" s="130"/>
      <c r="I183" s="130"/>
      <c r="J183" s="130"/>
      <c r="K183" s="130"/>
      <c r="L183" s="130"/>
      <c r="M183" s="130"/>
      <c r="N183" s="130"/>
      <c r="O183" s="130"/>
      <c r="P183" s="130"/>
      <c r="Q183" s="130"/>
      <c r="R183" s="130"/>
    </row>
    <row r="184" spans="1:18" x14ac:dyDescent="0.25">
      <c r="A184" s="130"/>
      <c r="B184" s="130"/>
      <c r="C184" s="130"/>
      <c r="D184" s="130"/>
      <c r="E184" s="130"/>
      <c r="F184" s="130"/>
      <c r="G184" s="130"/>
      <c r="H184" s="130"/>
      <c r="I184" s="130"/>
      <c r="J184" s="130"/>
      <c r="K184" s="130"/>
      <c r="L184" s="130"/>
      <c r="M184" s="130"/>
      <c r="N184" s="130"/>
      <c r="O184" s="130"/>
      <c r="P184" s="130"/>
      <c r="Q184" s="130"/>
      <c r="R184" s="130"/>
    </row>
    <row r="185" spans="1:18" x14ac:dyDescent="0.25">
      <c r="A185" s="130"/>
      <c r="B185" s="130"/>
      <c r="C185" s="130"/>
      <c r="D185" s="130"/>
      <c r="E185" s="130"/>
      <c r="F185" s="130"/>
      <c r="G185" s="130"/>
      <c r="H185" s="130"/>
      <c r="I185" s="130"/>
      <c r="J185" s="130"/>
      <c r="K185" s="130"/>
      <c r="L185" s="130"/>
      <c r="M185" s="130"/>
      <c r="N185" s="130"/>
      <c r="O185" s="130"/>
      <c r="P185" s="130"/>
      <c r="Q185" s="130"/>
      <c r="R185" s="130"/>
    </row>
    <row r="186" spans="1:18" x14ac:dyDescent="0.25">
      <c r="A186" s="130"/>
      <c r="B186" s="130"/>
      <c r="C186" s="130"/>
      <c r="D186" s="130"/>
      <c r="E186" s="130"/>
      <c r="F186" s="130"/>
      <c r="G186" s="130"/>
      <c r="H186" s="130"/>
      <c r="I186" s="130"/>
      <c r="J186" s="130"/>
      <c r="K186" s="130"/>
      <c r="L186" s="130"/>
      <c r="M186" s="130"/>
      <c r="N186" s="130"/>
      <c r="O186" s="130"/>
      <c r="P186" s="130"/>
      <c r="Q186" s="130"/>
      <c r="R186" s="130"/>
    </row>
    <row r="187" spans="1:18" x14ac:dyDescent="0.25">
      <c r="A187" s="130"/>
      <c r="B187" s="130"/>
      <c r="C187" s="130"/>
      <c r="D187" s="130"/>
      <c r="E187" s="130"/>
      <c r="F187" s="130"/>
      <c r="G187" s="130"/>
      <c r="H187" s="130"/>
      <c r="I187" s="130"/>
      <c r="J187" s="130"/>
      <c r="K187" s="130"/>
      <c r="L187" s="130"/>
      <c r="M187" s="130"/>
      <c r="N187" s="130"/>
      <c r="O187" s="130"/>
      <c r="P187" s="130"/>
      <c r="Q187" s="130"/>
      <c r="R187" s="130"/>
    </row>
    <row r="188" spans="1:18" x14ac:dyDescent="0.25">
      <c r="A188" s="130"/>
      <c r="B188" s="130"/>
      <c r="C188" s="130"/>
      <c r="D188" s="130"/>
      <c r="E188" s="130"/>
      <c r="F188" s="130"/>
      <c r="G188" s="130"/>
      <c r="H188" s="130"/>
      <c r="I188" s="130"/>
      <c r="J188" s="130"/>
      <c r="K188" s="130"/>
      <c r="L188" s="130"/>
      <c r="M188" s="130"/>
      <c r="N188" s="130"/>
      <c r="O188" s="130"/>
      <c r="P188" s="130"/>
      <c r="Q188" s="130"/>
      <c r="R188" s="130"/>
    </row>
    <row r="189" spans="1:18" x14ac:dyDescent="0.25">
      <c r="A189" s="130"/>
      <c r="B189" s="130"/>
      <c r="C189" s="130"/>
      <c r="D189" s="130"/>
      <c r="E189" s="130"/>
      <c r="F189" s="130"/>
      <c r="G189" s="130"/>
      <c r="H189" s="130"/>
      <c r="I189" s="130"/>
      <c r="J189" s="130"/>
      <c r="K189" s="130"/>
      <c r="L189" s="130"/>
      <c r="M189" s="130"/>
      <c r="N189" s="130"/>
      <c r="O189" s="130"/>
      <c r="P189" s="130"/>
      <c r="Q189" s="130"/>
      <c r="R189" s="130"/>
    </row>
    <row r="190" spans="1:18" x14ac:dyDescent="0.25">
      <c r="A190" s="130"/>
      <c r="B190" s="130"/>
      <c r="C190" s="130"/>
      <c r="D190" s="130"/>
      <c r="E190" s="130"/>
      <c r="F190" s="130"/>
      <c r="G190" s="130"/>
      <c r="H190" s="130"/>
      <c r="I190" s="130"/>
      <c r="J190" s="130"/>
      <c r="K190" s="130"/>
      <c r="L190" s="130"/>
      <c r="M190" s="130"/>
      <c r="N190" s="130"/>
      <c r="O190" s="130"/>
      <c r="P190" s="130"/>
      <c r="Q190" s="130"/>
      <c r="R190" s="130"/>
    </row>
    <row r="191" spans="1:18" x14ac:dyDescent="0.25">
      <c r="A191" s="130"/>
      <c r="B191" s="130"/>
      <c r="C191" s="130"/>
      <c r="D191" s="130"/>
      <c r="E191" s="130"/>
      <c r="F191" s="130"/>
      <c r="G191" s="130"/>
      <c r="H191" s="130"/>
      <c r="I191" s="130"/>
      <c r="J191" s="130"/>
      <c r="K191" s="130"/>
      <c r="L191" s="130"/>
      <c r="M191" s="130"/>
      <c r="N191" s="130"/>
      <c r="O191" s="130"/>
      <c r="P191" s="130"/>
      <c r="Q191" s="130"/>
      <c r="R191" s="130"/>
    </row>
    <row r="192" spans="1:18" x14ac:dyDescent="0.25">
      <c r="A192" s="130"/>
      <c r="B192" s="130"/>
      <c r="C192" s="130"/>
      <c r="D192" s="130"/>
      <c r="E192" s="130"/>
      <c r="F192" s="130"/>
      <c r="G192" s="130"/>
      <c r="H192" s="130"/>
      <c r="I192" s="130"/>
      <c r="J192" s="130"/>
      <c r="K192" s="130"/>
      <c r="L192" s="130"/>
      <c r="M192" s="130"/>
      <c r="N192" s="130"/>
      <c r="O192" s="130"/>
      <c r="P192" s="130"/>
      <c r="Q192" s="130"/>
      <c r="R192" s="130"/>
    </row>
    <row r="193" spans="1:18" x14ac:dyDescent="0.25">
      <c r="A193" s="130"/>
      <c r="B193" s="130"/>
      <c r="C193" s="130"/>
      <c r="D193" s="130"/>
      <c r="E193" s="130"/>
      <c r="F193" s="130"/>
      <c r="G193" s="130"/>
      <c r="H193" s="130"/>
      <c r="I193" s="130"/>
      <c r="J193" s="130"/>
      <c r="K193" s="130"/>
      <c r="L193" s="130"/>
      <c r="M193" s="130"/>
      <c r="N193" s="130"/>
      <c r="O193" s="130"/>
      <c r="P193" s="130"/>
      <c r="Q193" s="130"/>
      <c r="R193" s="130"/>
    </row>
    <row r="194" spans="1:18" x14ac:dyDescent="0.25">
      <c r="A194" s="130"/>
      <c r="B194" s="130"/>
      <c r="C194" s="130"/>
      <c r="D194" s="130"/>
      <c r="E194" s="130"/>
      <c r="F194" s="130"/>
      <c r="G194" s="130"/>
      <c r="H194" s="130"/>
      <c r="I194" s="130"/>
      <c r="J194" s="130"/>
      <c r="K194" s="130"/>
      <c r="L194" s="130"/>
      <c r="M194" s="130"/>
      <c r="N194" s="130"/>
      <c r="O194" s="130"/>
      <c r="P194" s="130"/>
      <c r="Q194" s="130"/>
      <c r="R194" s="130"/>
    </row>
    <row r="195" spans="1:18" x14ac:dyDescent="0.25">
      <c r="A195" s="130"/>
      <c r="B195" s="130"/>
      <c r="C195" s="130"/>
      <c r="D195" s="130"/>
      <c r="E195" s="130"/>
      <c r="F195" s="130"/>
      <c r="G195" s="130"/>
      <c r="H195" s="130"/>
      <c r="I195" s="130"/>
      <c r="J195" s="130"/>
      <c r="K195" s="130"/>
      <c r="L195" s="130"/>
      <c r="M195" s="130"/>
      <c r="N195" s="130"/>
      <c r="O195" s="130"/>
      <c r="P195" s="130"/>
      <c r="Q195" s="130"/>
      <c r="R195" s="130"/>
    </row>
    <row r="196" spans="1:18" x14ac:dyDescent="0.25">
      <c r="A196" s="130"/>
      <c r="B196" s="130"/>
      <c r="C196" s="130"/>
      <c r="D196" s="130"/>
      <c r="E196" s="130"/>
      <c r="F196" s="130"/>
      <c r="G196" s="130"/>
      <c r="H196" s="130"/>
      <c r="I196" s="130"/>
      <c r="J196" s="130"/>
      <c r="K196" s="130"/>
      <c r="L196" s="130"/>
      <c r="M196" s="130"/>
      <c r="N196" s="130"/>
      <c r="O196" s="130"/>
      <c r="P196" s="130"/>
      <c r="Q196" s="130"/>
      <c r="R196" s="130"/>
    </row>
    <row r="197" spans="1:18" x14ac:dyDescent="0.25">
      <c r="A197" s="130"/>
      <c r="B197" s="130"/>
      <c r="C197" s="130"/>
      <c r="D197" s="130"/>
      <c r="E197" s="130"/>
      <c r="F197" s="130"/>
      <c r="G197" s="130"/>
      <c r="H197" s="130"/>
      <c r="I197" s="130"/>
      <c r="J197" s="130"/>
      <c r="K197" s="130"/>
      <c r="L197" s="130"/>
      <c r="M197" s="130"/>
      <c r="N197" s="130"/>
      <c r="O197" s="130"/>
      <c r="P197" s="130"/>
      <c r="Q197" s="130"/>
      <c r="R197" s="130"/>
    </row>
    <row r="198" spans="1:18" x14ac:dyDescent="0.25">
      <c r="A198" s="130"/>
      <c r="B198" s="130"/>
      <c r="C198" s="130"/>
      <c r="D198" s="130"/>
      <c r="E198" s="130"/>
      <c r="F198" s="130"/>
      <c r="G198" s="130"/>
      <c r="H198" s="130"/>
      <c r="I198" s="130"/>
      <c r="J198" s="130"/>
      <c r="K198" s="130"/>
      <c r="L198" s="130"/>
      <c r="M198" s="130"/>
      <c r="N198" s="130"/>
      <c r="O198" s="130"/>
      <c r="P198" s="130"/>
      <c r="Q198" s="130"/>
      <c r="R198" s="130"/>
    </row>
    <row r="199" spans="1:18" x14ac:dyDescent="0.25">
      <c r="A199" s="130"/>
      <c r="B199" s="130"/>
      <c r="C199" s="130"/>
      <c r="D199" s="130"/>
      <c r="E199" s="130"/>
      <c r="F199" s="130"/>
      <c r="G199" s="130"/>
      <c r="H199" s="130"/>
      <c r="I199" s="130"/>
      <c r="J199" s="130"/>
      <c r="K199" s="130"/>
      <c r="L199" s="130"/>
      <c r="M199" s="130"/>
      <c r="N199" s="130"/>
      <c r="O199" s="130"/>
      <c r="P199" s="130"/>
      <c r="Q199" s="130"/>
      <c r="R199" s="130"/>
    </row>
    <row r="200" spans="1:18" x14ac:dyDescent="0.25">
      <c r="A200" s="130"/>
      <c r="B200" s="130"/>
      <c r="C200" s="130"/>
      <c r="D200" s="130"/>
      <c r="E200" s="130"/>
      <c r="F200" s="130"/>
      <c r="G200" s="130"/>
      <c r="H200" s="130"/>
      <c r="I200" s="130"/>
      <c r="J200" s="130"/>
      <c r="K200" s="130"/>
      <c r="L200" s="130"/>
      <c r="M200" s="130"/>
      <c r="N200" s="130"/>
      <c r="O200" s="130"/>
      <c r="P200" s="130"/>
      <c r="Q200" s="130"/>
      <c r="R200" s="130"/>
    </row>
    <row r="201" spans="1:18" x14ac:dyDescent="0.25">
      <c r="A201" s="130"/>
      <c r="B201" s="130"/>
      <c r="C201" s="130"/>
      <c r="D201" s="130"/>
      <c r="E201" s="130"/>
      <c r="F201" s="130"/>
      <c r="G201" s="130"/>
      <c r="H201" s="130"/>
      <c r="I201" s="130"/>
      <c r="J201" s="130"/>
      <c r="K201" s="130"/>
      <c r="L201" s="130"/>
      <c r="M201" s="130"/>
      <c r="N201" s="130"/>
      <c r="O201" s="130"/>
      <c r="P201" s="130"/>
      <c r="Q201" s="130"/>
      <c r="R201" s="130"/>
    </row>
    <row r="202" spans="1:18" x14ac:dyDescent="0.25">
      <c r="A202" s="130"/>
      <c r="B202" s="130"/>
      <c r="C202" s="130"/>
      <c r="D202" s="130"/>
      <c r="E202" s="130"/>
      <c r="F202" s="130"/>
      <c r="G202" s="130"/>
      <c r="H202" s="130"/>
      <c r="I202" s="130"/>
      <c r="J202" s="130"/>
      <c r="K202" s="130"/>
      <c r="L202" s="130"/>
      <c r="M202" s="130"/>
      <c r="N202" s="130"/>
      <c r="O202" s="130"/>
      <c r="P202" s="130"/>
      <c r="Q202" s="130"/>
      <c r="R202" s="130"/>
    </row>
    <row r="203" spans="1:18" x14ac:dyDescent="0.25">
      <c r="A203" s="130"/>
      <c r="B203" s="130"/>
      <c r="C203" s="130"/>
      <c r="D203" s="130"/>
      <c r="E203" s="130"/>
      <c r="F203" s="130"/>
      <c r="G203" s="130"/>
      <c r="H203" s="130"/>
      <c r="I203" s="130"/>
      <c r="J203" s="130"/>
      <c r="K203" s="130"/>
      <c r="L203" s="130"/>
      <c r="M203" s="130"/>
      <c r="N203" s="130"/>
      <c r="O203" s="130"/>
      <c r="P203" s="130"/>
      <c r="Q203" s="130"/>
      <c r="R203" s="130"/>
    </row>
    <row r="204" spans="1:18" x14ac:dyDescent="0.25">
      <c r="A204" s="130"/>
      <c r="B204" s="130"/>
      <c r="C204" s="130"/>
      <c r="D204" s="130"/>
      <c r="E204" s="130"/>
      <c r="F204" s="130"/>
      <c r="G204" s="130"/>
      <c r="H204" s="130"/>
      <c r="I204" s="130"/>
      <c r="J204" s="130"/>
      <c r="K204" s="130"/>
      <c r="L204" s="130"/>
      <c r="M204" s="130"/>
      <c r="N204" s="130"/>
      <c r="O204" s="130"/>
      <c r="P204" s="130"/>
      <c r="Q204" s="130"/>
      <c r="R204" s="130"/>
    </row>
    <row r="205" spans="1:18" x14ac:dyDescent="0.25">
      <c r="A205" s="130"/>
      <c r="B205" s="130"/>
      <c r="C205" s="130"/>
      <c r="D205" s="130"/>
      <c r="E205" s="130"/>
      <c r="F205" s="130"/>
      <c r="G205" s="130"/>
      <c r="H205" s="130"/>
      <c r="I205" s="130"/>
      <c r="J205" s="130"/>
      <c r="K205" s="130"/>
      <c r="L205" s="130"/>
      <c r="M205" s="130"/>
      <c r="N205" s="130"/>
      <c r="O205" s="130"/>
      <c r="P205" s="130"/>
      <c r="Q205" s="130"/>
      <c r="R205" s="130"/>
    </row>
    <row r="206" spans="1:18" x14ac:dyDescent="0.25">
      <c r="A206" s="130"/>
      <c r="B206" s="130"/>
      <c r="C206" s="130"/>
      <c r="D206" s="130"/>
      <c r="E206" s="130"/>
      <c r="F206" s="130"/>
      <c r="G206" s="130"/>
      <c r="H206" s="130"/>
      <c r="I206" s="130"/>
      <c r="J206" s="130"/>
      <c r="K206" s="130"/>
      <c r="L206" s="130"/>
      <c r="M206" s="130"/>
      <c r="N206" s="130"/>
      <c r="O206" s="130"/>
      <c r="P206" s="130"/>
      <c r="Q206" s="130"/>
      <c r="R206" s="130"/>
    </row>
    <row r="207" spans="1:18" x14ac:dyDescent="0.25">
      <c r="A207" s="130"/>
      <c r="B207" s="130"/>
      <c r="C207" s="130"/>
      <c r="D207" s="130"/>
      <c r="E207" s="130"/>
      <c r="F207" s="130"/>
      <c r="G207" s="130"/>
      <c r="H207" s="130"/>
      <c r="I207" s="130"/>
      <c r="J207" s="130"/>
      <c r="K207" s="130"/>
      <c r="L207" s="130"/>
      <c r="M207" s="130"/>
      <c r="N207" s="130"/>
      <c r="O207" s="130"/>
      <c r="P207" s="130"/>
      <c r="Q207" s="130"/>
      <c r="R207" s="130"/>
    </row>
    <row r="208" spans="1:18" x14ac:dyDescent="0.25">
      <c r="A208" s="130"/>
      <c r="B208" s="130"/>
      <c r="C208" s="130"/>
      <c r="D208" s="130"/>
      <c r="E208" s="130"/>
      <c r="F208" s="130"/>
      <c r="G208" s="130"/>
      <c r="H208" s="130"/>
      <c r="I208" s="130"/>
      <c r="J208" s="130"/>
      <c r="K208" s="130"/>
      <c r="L208" s="130"/>
      <c r="M208" s="130"/>
      <c r="N208" s="130"/>
      <c r="O208" s="130"/>
      <c r="P208" s="130"/>
      <c r="Q208" s="130"/>
      <c r="R208" s="130"/>
    </row>
    <row r="209" spans="1:18" x14ac:dyDescent="0.25">
      <c r="A209" s="130"/>
      <c r="B209" s="130"/>
      <c r="C209" s="130"/>
      <c r="D209" s="130"/>
      <c r="E209" s="130"/>
      <c r="F209" s="130"/>
      <c r="G209" s="130"/>
      <c r="H209" s="130"/>
      <c r="I209" s="130"/>
      <c r="J209" s="130"/>
      <c r="K209" s="130"/>
      <c r="L209" s="130"/>
      <c r="M209" s="130"/>
      <c r="N209" s="130"/>
      <c r="O209" s="130"/>
      <c r="P209" s="130"/>
      <c r="Q209" s="130"/>
      <c r="R209" s="130"/>
    </row>
    <row r="210" spans="1:18" x14ac:dyDescent="0.25">
      <c r="A210" s="130"/>
      <c r="B210" s="130"/>
      <c r="C210" s="130"/>
      <c r="D210" s="130"/>
      <c r="E210" s="130"/>
      <c r="F210" s="130"/>
      <c r="G210" s="130"/>
      <c r="H210" s="130"/>
      <c r="I210" s="130"/>
      <c r="J210" s="130"/>
      <c r="K210" s="130"/>
      <c r="L210" s="130"/>
      <c r="M210" s="130"/>
      <c r="N210" s="130"/>
      <c r="O210" s="130"/>
      <c r="P210" s="130"/>
      <c r="Q210" s="130"/>
      <c r="R210" s="130"/>
    </row>
    <row r="211" spans="1:18" x14ac:dyDescent="0.25">
      <c r="A211" s="130"/>
      <c r="B211" s="130"/>
      <c r="C211" s="130"/>
      <c r="D211" s="130"/>
      <c r="E211" s="130"/>
      <c r="F211" s="130"/>
      <c r="G211" s="130"/>
      <c r="H211" s="130"/>
      <c r="I211" s="130"/>
      <c r="J211" s="130"/>
      <c r="K211" s="130"/>
      <c r="L211" s="130"/>
      <c r="M211" s="130"/>
      <c r="N211" s="130"/>
      <c r="O211" s="130"/>
      <c r="P211" s="130"/>
      <c r="Q211" s="130"/>
      <c r="R211" s="130"/>
    </row>
    <row r="212" spans="1:18" x14ac:dyDescent="0.25">
      <c r="A212" s="130"/>
      <c r="B212" s="130"/>
      <c r="C212" s="130"/>
      <c r="D212" s="130"/>
      <c r="E212" s="130"/>
      <c r="F212" s="130"/>
      <c r="G212" s="130"/>
      <c r="H212" s="130"/>
      <c r="I212" s="130"/>
      <c r="J212" s="130"/>
      <c r="K212" s="130"/>
      <c r="L212" s="130"/>
      <c r="M212" s="130"/>
      <c r="N212" s="130"/>
      <c r="O212" s="130"/>
      <c r="P212" s="130"/>
      <c r="Q212" s="130"/>
      <c r="R212" s="130"/>
    </row>
    <row r="213" spans="1:18" x14ac:dyDescent="0.25">
      <c r="A213" s="130"/>
      <c r="B213" s="130"/>
      <c r="C213" s="130"/>
      <c r="D213" s="130"/>
      <c r="E213" s="130"/>
      <c r="F213" s="130"/>
      <c r="G213" s="130"/>
      <c r="H213" s="130"/>
      <c r="I213" s="130"/>
      <c r="J213" s="130"/>
      <c r="K213" s="130"/>
      <c r="L213" s="130"/>
      <c r="M213" s="130"/>
      <c r="N213" s="130"/>
      <c r="O213" s="130"/>
      <c r="P213" s="130"/>
      <c r="Q213" s="130"/>
      <c r="R213" s="130"/>
    </row>
    <row r="214" spans="1:18" x14ac:dyDescent="0.25">
      <c r="A214" s="130"/>
      <c r="B214" s="130"/>
      <c r="C214" s="130"/>
      <c r="D214" s="130"/>
      <c r="E214" s="130"/>
      <c r="F214" s="130"/>
      <c r="G214" s="130"/>
      <c r="H214" s="130"/>
      <c r="I214" s="130"/>
      <c r="J214" s="130"/>
      <c r="K214" s="130"/>
      <c r="L214" s="130"/>
      <c r="M214" s="130"/>
      <c r="N214" s="130"/>
      <c r="O214" s="130"/>
      <c r="P214" s="130"/>
      <c r="Q214" s="130"/>
      <c r="R214" s="130"/>
    </row>
    <row r="215" spans="1:18" x14ac:dyDescent="0.25">
      <c r="A215" s="130"/>
      <c r="B215" s="130"/>
      <c r="C215" s="130"/>
      <c r="D215" s="130"/>
      <c r="E215" s="130"/>
      <c r="F215" s="130"/>
      <c r="G215" s="130"/>
      <c r="H215" s="130"/>
      <c r="I215" s="130"/>
      <c r="J215" s="130"/>
      <c r="K215" s="130"/>
      <c r="L215" s="130"/>
      <c r="M215" s="130"/>
      <c r="N215" s="130"/>
      <c r="O215" s="130"/>
      <c r="P215" s="130"/>
      <c r="Q215" s="130"/>
      <c r="R215" s="130"/>
    </row>
    <row r="216" spans="1:18" x14ac:dyDescent="0.25">
      <c r="A216" s="130"/>
      <c r="B216" s="130"/>
      <c r="C216" s="130"/>
      <c r="D216" s="130"/>
      <c r="E216" s="130"/>
      <c r="F216" s="130"/>
      <c r="G216" s="130"/>
      <c r="H216" s="130"/>
      <c r="I216" s="130"/>
      <c r="J216" s="130"/>
      <c r="K216" s="130"/>
      <c r="L216" s="130"/>
      <c r="M216" s="130"/>
      <c r="N216" s="130"/>
      <c r="O216" s="130"/>
      <c r="P216" s="130"/>
      <c r="Q216" s="130"/>
      <c r="R216" s="130"/>
    </row>
    <row r="217" spans="1:18" x14ac:dyDescent="0.25">
      <c r="A217" s="130"/>
      <c r="B217" s="130"/>
      <c r="C217" s="130"/>
      <c r="D217" s="130"/>
      <c r="E217" s="130"/>
      <c r="F217" s="130"/>
      <c r="G217" s="130"/>
      <c r="H217" s="130"/>
      <c r="I217" s="130"/>
      <c r="J217" s="130"/>
      <c r="K217" s="130"/>
      <c r="L217" s="130"/>
      <c r="M217" s="130"/>
      <c r="N217" s="130"/>
      <c r="O217" s="130"/>
      <c r="P217" s="130"/>
      <c r="Q217" s="130"/>
      <c r="R217" s="130"/>
    </row>
    <row r="218" spans="1:18" x14ac:dyDescent="0.25">
      <c r="A218" s="130"/>
      <c r="B218" s="130"/>
      <c r="C218" s="130"/>
      <c r="D218" s="130"/>
      <c r="E218" s="130"/>
      <c r="F218" s="130"/>
      <c r="G218" s="130"/>
      <c r="H218" s="130"/>
      <c r="I218" s="130"/>
      <c r="J218" s="130"/>
      <c r="K218" s="130"/>
      <c r="L218" s="130"/>
      <c r="M218" s="130"/>
      <c r="N218" s="130"/>
      <c r="O218" s="130"/>
      <c r="P218" s="130"/>
      <c r="Q218" s="130"/>
      <c r="R218" s="130"/>
    </row>
    <row r="219" spans="1:18" x14ac:dyDescent="0.25">
      <c r="A219" s="130"/>
      <c r="B219" s="130"/>
      <c r="C219" s="130"/>
      <c r="D219" s="130"/>
      <c r="E219" s="130"/>
      <c r="F219" s="130"/>
      <c r="G219" s="130"/>
      <c r="H219" s="130"/>
      <c r="I219" s="130"/>
      <c r="J219" s="130"/>
      <c r="K219" s="130"/>
      <c r="L219" s="130"/>
      <c r="M219" s="130"/>
      <c r="N219" s="130"/>
      <c r="O219" s="130"/>
      <c r="P219" s="130"/>
      <c r="Q219" s="130"/>
      <c r="R219" s="130"/>
    </row>
    <row r="220" spans="1:18" x14ac:dyDescent="0.25">
      <c r="A220" s="130"/>
      <c r="B220" s="130"/>
      <c r="C220" s="130"/>
      <c r="D220" s="130"/>
      <c r="E220" s="130"/>
      <c r="F220" s="130"/>
      <c r="G220" s="130"/>
      <c r="H220" s="130"/>
      <c r="I220" s="130"/>
      <c r="J220" s="130"/>
      <c r="K220" s="130"/>
      <c r="L220" s="130"/>
      <c r="M220" s="130"/>
      <c r="N220" s="130"/>
      <c r="O220" s="130"/>
      <c r="P220" s="130"/>
      <c r="Q220" s="130"/>
      <c r="R220" s="130"/>
    </row>
    <row r="221" spans="1:18" x14ac:dyDescent="0.25">
      <c r="A221" s="130"/>
      <c r="B221" s="130"/>
      <c r="C221" s="130"/>
      <c r="D221" s="130"/>
      <c r="E221" s="130"/>
      <c r="F221" s="130"/>
      <c r="G221" s="130"/>
      <c r="H221" s="130"/>
      <c r="I221" s="130"/>
      <c r="J221" s="130"/>
      <c r="K221" s="130"/>
      <c r="L221" s="130"/>
      <c r="M221" s="130"/>
      <c r="N221" s="130"/>
      <c r="O221" s="130"/>
      <c r="P221" s="130"/>
      <c r="Q221" s="130"/>
      <c r="R221" s="130"/>
    </row>
    <row r="222" spans="1:18" x14ac:dyDescent="0.25">
      <c r="A222" s="130"/>
      <c r="B222" s="130"/>
      <c r="C222" s="130"/>
      <c r="D222" s="130"/>
      <c r="E222" s="130"/>
      <c r="F222" s="130"/>
      <c r="G222" s="130"/>
      <c r="H222" s="130"/>
      <c r="I222" s="130"/>
      <c r="J222" s="130"/>
      <c r="K222" s="130"/>
      <c r="L222" s="130"/>
      <c r="M222" s="130"/>
      <c r="N222" s="130"/>
      <c r="O222" s="130"/>
    </row>
    <row r="223" spans="1:18" x14ac:dyDescent="0.25">
      <c r="A223" s="130"/>
      <c r="B223" s="130"/>
      <c r="C223" s="130"/>
      <c r="D223" s="130"/>
      <c r="E223" s="130"/>
      <c r="F223" s="130"/>
      <c r="G223" s="130"/>
      <c r="H223" s="130"/>
      <c r="I223" s="130"/>
      <c r="J223" s="130"/>
      <c r="K223" s="130"/>
      <c r="L223" s="130"/>
      <c r="M223" s="130"/>
      <c r="N223" s="130"/>
      <c r="O223" s="130"/>
    </row>
    <row r="224" spans="1:18" x14ac:dyDescent="0.25">
      <c r="A224" s="130"/>
      <c r="B224" s="130"/>
      <c r="C224" s="130"/>
      <c r="D224" s="130"/>
      <c r="E224" s="130"/>
      <c r="F224" s="130"/>
      <c r="G224" s="130"/>
      <c r="H224" s="130"/>
      <c r="I224" s="130"/>
      <c r="J224" s="130"/>
      <c r="K224" s="130"/>
      <c r="L224" s="130"/>
      <c r="M224" s="130"/>
      <c r="N224" s="130"/>
      <c r="O224" s="130"/>
    </row>
    <row r="225" spans="1:15" x14ac:dyDescent="0.25">
      <c r="A225" s="130"/>
      <c r="B225" s="130"/>
      <c r="C225" s="130"/>
      <c r="D225" s="130"/>
      <c r="E225" s="130"/>
      <c r="F225" s="130"/>
      <c r="G225" s="130"/>
      <c r="H225" s="130"/>
      <c r="I225" s="130"/>
      <c r="J225" s="130"/>
      <c r="K225" s="130"/>
      <c r="L225" s="130"/>
      <c r="M225" s="130"/>
      <c r="N225" s="130"/>
      <c r="O225" s="130"/>
    </row>
    <row r="226" spans="1:15" x14ac:dyDescent="0.25">
      <c r="A226" s="130"/>
      <c r="B226" s="130"/>
      <c r="C226" s="130"/>
      <c r="D226" s="130"/>
      <c r="E226" s="130"/>
      <c r="F226" s="130"/>
      <c r="G226" s="130"/>
      <c r="H226" s="130"/>
      <c r="I226" s="130"/>
      <c r="J226" s="130"/>
      <c r="K226" s="130"/>
      <c r="L226" s="130"/>
      <c r="M226" s="130"/>
      <c r="N226" s="130"/>
      <c r="O226" s="130"/>
    </row>
    <row r="227" spans="1:15" x14ac:dyDescent="0.25">
      <c r="A227" s="130"/>
      <c r="B227" s="130"/>
      <c r="C227" s="130"/>
      <c r="D227" s="130"/>
      <c r="E227" s="130"/>
      <c r="F227" s="130"/>
      <c r="G227" s="130"/>
      <c r="H227" s="130"/>
      <c r="I227" s="130"/>
      <c r="J227" s="130"/>
      <c r="K227" s="130"/>
      <c r="L227" s="130"/>
      <c r="M227" s="130"/>
      <c r="N227" s="130"/>
      <c r="O227" s="130"/>
    </row>
    <row r="228" spans="1:15" x14ac:dyDescent="0.25">
      <c r="A228" s="130"/>
      <c r="B228" s="130"/>
      <c r="C228" s="130"/>
      <c r="D228" s="130"/>
      <c r="E228" s="130"/>
      <c r="F228" s="130"/>
      <c r="G228" s="130"/>
      <c r="H228" s="130"/>
      <c r="I228" s="130"/>
      <c r="J228" s="130"/>
      <c r="K228" s="130"/>
      <c r="L228" s="130"/>
      <c r="M228" s="130"/>
      <c r="N228" s="130"/>
      <c r="O228" s="130"/>
    </row>
    <row r="229" spans="1:15" x14ac:dyDescent="0.25">
      <c r="A229" s="130"/>
      <c r="B229" s="130"/>
      <c r="C229" s="130"/>
      <c r="D229" s="130"/>
      <c r="E229" s="130"/>
      <c r="F229" s="130"/>
      <c r="G229" s="130"/>
      <c r="H229" s="130"/>
      <c r="I229" s="130"/>
      <c r="J229" s="130"/>
      <c r="K229" s="130"/>
      <c r="L229" s="130"/>
      <c r="M229" s="130"/>
      <c r="N229" s="130"/>
      <c r="O229" s="130"/>
    </row>
    <row r="230" spans="1:15" x14ac:dyDescent="0.25">
      <c r="A230" s="130"/>
      <c r="B230" s="130"/>
      <c r="C230" s="130"/>
      <c r="D230" s="130"/>
      <c r="E230" s="130"/>
      <c r="F230" s="130"/>
      <c r="G230" s="130"/>
      <c r="H230" s="130"/>
      <c r="I230" s="130"/>
      <c r="J230" s="130"/>
      <c r="K230" s="130"/>
      <c r="L230" s="130"/>
      <c r="M230" s="130"/>
      <c r="N230" s="130"/>
      <c r="O230" s="130"/>
    </row>
    <row r="231" spans="1:15" x14ac:dyDescent="0.25">
      <c r="A231" s="130"/>
      <c r="B231" s="130"/>
      <c r="C231" s="130"/>
      <c r="D231" s="130"/>
      <c r="E231" s="130"/>
      <c r="F231" s="130"/>
      <c r="G231" s="130"/>
      <c r="H231" s="130"/>
      <c r="I231" s="130"/>
      <c r="J231" s="130"/>
      <c r="K231" s="130"/>
      <c r="L231" s="130"/>
      <c r="M231" s="130"/>
      <c r="N231" s="130"/>
      <c r="O231" s="130"/>
    </row>
  </sheetData>
  <mergeCells count="1">
    <mergeCell ref="A1:O20"/>
  </mergeCell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3"/>
  <sheetViews>
    <sheetView zoomScale="90" zoomScaleNormal="90" workbookViewId="0">
      <pane xSplit="1" ySplit="2" topLeftCell="B3" activePane="bottomRight" state="frozen"/>
      <selection pane="topRight" activeCell="B1" sqref="B1"/>
      <selection pane="bottomLeft" activeCell="A4" sqref="A4"/>
      <selection pane="bottomRight" activeCell="E31" sqref="E31"/>
    </sheetView>
  </sheetViews>
  <sheetFormatPr defaultRowHeight="12.75" x14ac:dyDescent="0.2"/>
  <cols>
    <col min="1" max="1" width="60.5703125" style="198" customWidth="1"/>
    <col min="2" max="2" width="23.42578125" style="198" customWidth="1"/>
    <col min="3" max="3" width="25.5703125" style="198" customWidth="1"/>
    <col min="4" max="4" width="33.42578125" style="198" customWidth="1"/>
    <col min="5" max="5" width="34.7109375" style="198" customWidth="1"/>
    <col min="6" max="6" width="14.7109375" style="198" customWidth="1"/>
    <col min="7" max="7" width="12.42578125" style="198" customWidth="1"/>
    <col min="8" max="8" width="13" style="198" customWidth="1"/>
    <col min="9" max="9" width="16.28515625" style="198" customWidth="1"/>
    <col min="10" max="10" width="16.7109375" style="198" customWidth="1"/>
    <col min="11" max="16384" width="9.140625" style="198"/>
  </cols>
  <sheetData>
    <row r="1" spans="1:63" x14ac:dyDescent="0.2">
      <c r="A1" s="369" t="s">
        <v>2</v>
      </c>
      <c r="B1" s="371" t="s">
        <v>22</v>
      </c>
      <c r="C1" s="371" t="s">
        <v>17</v>
      </c>
      <c r="D1" s="371" t="s">
        <v>0</v>
      </c>
      <c r="E1" s="373" t="s">
        <v>422</v>
      </c>
      <c r="F1" s="365"/>
      <c r="G1" s="366"/>
      <c r="H1" s="366"/>
      <c r="I1" s="366"/>
      <c r="J1" s="367"/>
      <c r="K1" s="365"/>
      <c r="L1" s="366"/>
      <c r="M1" s="366"/>
      <c r="N1" s="366"/>
      <c r="O1" s="367"/>
      <c r="P1" s="365"/>
      <c r="Q1" s="366"/>
      <c r="R1" s="366"/>
      <c r="S1" s="366"/>
      <c r="T1" s="367"/>
      <c r="U1" s="365"/>
      <c r="V1" s="366"/>
      <c r="W1" s="366"/>
      <c r="X1" s="366"/>
      <c r="Y1" s="367"/>
      <c r="Z1" s="253"/>
    </row>
    <row r="2" spans="1:63" ht="28.5" customHeight="1" thickBot="1" x14ac:dyDescent="0.25">
      <c r="A2" s="370"/>
      <c r="B2" s="372"/>
      <c r="C2" s="372"/>
      <c r="D2" s="372"/>
      <c r="E2" s="374"/>
      <c r="F2" s="183">
        <v>2015</v>
      </c>
      <c r="G2" s="182">
        <v>2016</v>
      </c>
      <c r="H2" s="183">
        <v>2017</v>
      </c>
      <c r="I2" s="182">
        <v>2018</v>
      </c>
      <c r="J2" s="184">
        <v>2019</v>
      </c>
      <c r="K2" s="182">
        <v>2020</v>
      </c>
      <c r="L2" s="184">
        <v>2021</v>
      </c>
      <c r="M2" s="182">
        <v>2022</v>
      </c>
      <c r="N2" s="184">
        <v>2023</v>
      </c>
      <c r="O2" s="182">
        <v>2024</v>
      </c>
      <c r="P2" s="184">
        <v>2025</v>
      </c>
      <c r="Q2" s="182">
        <v>2026</v>
      </c>
      <c r="R2" s="184">
        <v>2027</v>
      </c>
      <c r="S2" s="182">
        <v>2028</v>
      </c>
      <c r="T2" s="184">
        <v>2029</v>
      </c>
      <c r="U2" s="182">
        <v>2030</v>
      </c>
      <c r="V2" s="184">
        <v>2031</v>
      </c>
      <c r="W2" s="182">
        <v>2032</v>
      </c>
      <c r="X2" s="184">
        <v>2033</v>
      </c>
      <c r="Y2" s="182">
        <v>2034</v>
      </c>
      <c r="Z2" s="184">
        <v>2035</v>
      </c>
      <c r="AA2" s="252"/>
      <c r="AB2" s="252"/>
      <c r="AC2" s="252"/>
      <c r="AD2" s="252"/>
      <c r="AE2" s="252"/>
      <c r="AF2" s="252"/>
      <c r="AG2" s="252"/>
      <c r="AH2" s="252"/>
      <c r="AI2" s="252"/>
      <c r="AJ2" s="252"/>
      <c r="AK2" s="252"/>
      <c r="AL2" s="252"/>
      <c r="AM2" s="252"/>
      <c r="AN2" s="252"/>
      <c r="AO2" s="368"/>
      <c r="AP2" s="368"/>
      <c r="AQ2" s="368"/>
      <c r="AR2" s="368"/>
      <c r="AS2" s="368"/>
      <c r="AT2" s="368"/>
      <c r="AU2" s="368"/>
      <c r="AV2" s="368"/>
      <c r="AW2" s="368"/>
      <c r="AX2" s="368"/>
      <c r="AY2" s="368"/>
      <c r="AZ2" s="368"/>
      <c r="BA2" s="368"/>
      <c r="BB2" s="368"/>
      <c r="BC2" s="368"/>
      <c r="BD2" s="197"/>
      <c r="BE2" s="197"/>
      <c r="BF2" s="197"/>
      <c r="BG2" s="197"/>
      <c r="BH2" s="197"/>
      <c r="BI2" s="197"/>
      <c r="BJ2" s="197"/>
      <c r="BK2" s="197"/>
    </row>
    <row r="3" spans="1:63" ht="13.5" thickBot="1" x14ac:dyDescent="0.25">
      <c r="A3" s="254" t="s">
        <v>508</v>
      </c>
      <c r="B3" s="193" t="s">
        <v>23</v>
      </c>
      <c r="C3" s="193" t="s">
        <v>507</v>
      </c>
      <c r="D3" s="195" t="s">
        <v>176</v>
      </c>
      <c r="E3" s="217"/>
      <c r="F3" s="248"/>
      <c r="G3" s="248"/>
      <c r="H3" s="248"/>
      <c r="I3" s="248"/>
      <c r="J3" s="249"/>
      <c r="K3" s="208"/>
      <c r="L3" s="208"/>
      <c r="M3" s="208"/>
      <c r="N3" s="208"/>
      <c r="O3" s="208"/>
      <c r="P3" s="208"/>
      <c r="Q3" s="208"/>
      <c r="R3" s="208"/>
      <c r="S3" s="208"/>
      <c r="T3" s="208"/>
      <c r="U3" s="208"/>
      <c r="V3" s="208"/>
      <c r="W3" s="208"/>
      <c r="X3" s="208"/>
      <c r="Y3" s="208"/>
      <c r="Z3" s="208"/>
      <c r="AA3" s="197"/>
      <c r="AB3" s="197"/>
      <c r="AC3" s="210"/>
      <c r="AD3" s="210"/>
      <c r="AE3" s="210"/>
      <c r="AF3" s="210"/>
      <c r="AG3" s="210"/>
      <c r="AH3" s="210"/>
      <c r="AI3" s="210"/>
      <c r="AJ3" s="210"/>
      <c r="AK3" s="210"/>
      <c r="AL3" s="210"/>
      <c r="AM3" s="210"/>
      <c r="AN3" s="210"/>
      <c r="AO3" s="197"/>
      <c r="AP3" s="197"/>
      <c r="AQ3" s="197"/>
      <c r="AR3" s="210"/>
      <c r="AS3" s="210"/>
      <c r="AT3" s="210"/>
      <c r="AU3" s="210"/>
      <c r="AV3" s="210"/>
      <c r="AW3" s="210"/>
      <c r="AX3" s="210"/>
      <c r="AY3" s="210"/>
      <c r="AZ3" s="210"/>
      <c r="BA3" s="210"/>
      <c r="BB3" s="210"/>
      <c r="BC3" s="210"/>
      <c r="BD3" s="197"/>
      <c r="BE3" s="197"/>
      <c r="BF3" s="197"/>
      <c r="BG3" s="197"/>
      <c r="BH3" s="197"/>
      <c r="BI3" s="197"/>
      <c r="BJ3" s="197"/>
      <c r="BK3" s="197"/>
    </row>
    <row r="4" spans="1:63" ht="13.5" thickBot="1" x14ac:dyDescent="0.25">
      <c r="A4" s="255" t="s">
        <v>509</v>
      </c>
      <c r="B4" s="256" t="s">
        <v>23</v>
      </c>
      <c r="C4" s="256" t="s">
        <v>55</v>
      </c>
      <c r="D4" s="256" t="s">
        <v>176</v>
      </c>
      <c r="E4" s="250"/>
      <c r="F4" s="248"/>
      <c r="G4" s="248"/>
      <c r="H4" s="248"/>
      <c r="I4" s="248"/>
      <c r="J4" s="249"/>
      <c r="K4" s="208"/>
      <c r="L4" s="208"/>
      <c r="M4" s="208"/>
      <c r="N4" s="208"/>
      <c r="O4" s="208"/>
      <c r="P4" s="208"/>
      <c r="Q4" s="208"/>
      <c r="R4" s="208"/>
      <c r="S4" s="208"/>
      <c r="T4" s="208"/>
      <c r="U4" s="208"/>
      <c r="V4" s="208"/>
      <c r="W4" s="208"/>
      <c r="X4" s="208"/>
      <c r="Y4" s="208"/>
      <c r="Z4" s="208"/>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row>
    <row r="5" spans="1:63" ht="13.5" thickBot="1" x14ac:dyDescent="0.25">
      <c r="A5" s="254" t="s">
        <v>510</v>
      </c>
      <c r="B5" s="193" t="s">
        <v>23</v>
      </c>
      <c r="C5" s="193" t="s">
        <v>55</v>
      </c>
      <c r="D5" s="195" t="s">
        <v>176</v>
      </c>
      <c r="E5" s="217"/>
      <c r="F5" s="211"/>
      <c r="G5" s="211"/>
      <c r="H5" s="211"/>
      <c r="I5" s="211"/>
      <c r="J5" s="212"/>
      <c r="K5" s="208"/>
      <c r="L5" s="208"/>
      <c r="M5" s="208"/>
      <c r="N5" s="208"/>
      <c r="O5" s="208"/>
      <c r="P5" s="208"/>
      <c r="Q5" s="208"/>
      <c r="R5" s="208"/>
      <c r="S5" s="208"/>
      <c r="T5" s="208"/>
      <c r="U5" s="208"/>
      <c r="V5" s="208"/>
      <c r="W5" s="208"/>
      <c r="X5" s="208"/>
      <c r="Y5" s="208"/>
      <c r="Z5" s="208"/>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row>
    <row r="6" spans="1:63" ht="13.5" thickBot="1" x14ac:dyDescent="0.25">
      <c r="A6" s="255" t="s">
        <v>511</v>
      </c>
      <c r="B6" s="257" t="s">
        <v>23</v>
      </c>
      <c r="C6" s="256" t="s">
        <v>55</v>
      </c>
      <c r="D6" s="256" t="s">
        <v>176</v>
      </c>
      <c r="E6" s="66"/>
      <c r="F6" s="211"/>
      <c r="G6" s="211"/>
      <c r="H6" s="211"/>
      <c r="I6" s="211"/>
      <c r="J6" s="212"/>
      <c r="K6" s="208"/>
      <c r="L6" s="208"/>
      <c r="M6" s="208"/>
      <c r="N6" s="208"/>
      <c r="O6" s="208"/>
      <c r="P6" s="208"/>
      <c r="Q6" s="208"/>
      <c r="R6" s="208"/>
      <c r="S6" s="208"/>
      <c r="T6" s="208"/>
      <c r="U6" s="208"/>
      <c r="V6" s="208"/>
      <c r="W6" s="208"/>
      <c r="X6" s="208"/>
      <c r="Y6" s="208"/>
      <c r="Z6" s="208"/>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row>
    <row r="7" spans="1:63" ht="13.5" thickBot="1" x14ac:dyDescent="0.25">
      <c r="A7" s="254" t="s">
        <v>512</v>
      </c>
      <c r="B7" s="258" t="s">
        <v>23</v>
      </c>
      <c r="C7" s="193" t="s">
        <v>526</v>
      </c>
      <c r="D7" s="195" t="s">
        <v>176</v>
      </c>
      <c r="E7" s="217"/>
      <c r="F7" s="211"/>
      <c r="G7" s="211"/>
      <c r="H7" s="211"/>
      <c r="I7" s="211"/>
      <c r="J7" s="212"/>
      <c r="K7" s="208"/>
      <c r="L7" s="208"/>
      <c r="M7" s="208"/>
      <c r="N7" s="208"/>
      <c r="O7" s="208"/>
      <c r="P7" s="208"/>
      <c r="Q7" s="208"/>
      <c r="R7" s="208"/>
      <c r="S7" s="208"/>
      <c r="T7" s="208"/>
      <c r="U7" s="208"/>
      <c r="V7" s="208"/>
      <c r="W7" s="208"/>
      <c r="X7" s="208"/>
      <c r="Y7" s="208"/>
      <c r="Z7" s="208"/>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row>
    <row r="8" spans="1:63" ht="13.5" thickBot="1" x14ac:dyDescent="0.25">
      <c r="A8" s="255" t="s">
        <v>513</v>
      </c>
      <c r="B8" s="256" t="s">
        <v>23</v>
      </c>
      <c r="C8" s="256" t="s">
        <v>526</v>
      </c>
      <c r="D8" s="256" t="s">
        <v>176</v>
      </c>
      <c r="E8" s="66"/>
      <c r="F8" s="211"/>
      <c r="G8" s="211"/>
      <c r="H8" s="211"/>
      <c r="I8" s="211"/>
      <c r="J8" s="212"/>
      <c r="K8" s="208"/>
      <c r="L8" s="208"/>
      <c r="M8" s="208"/>
      <c r="N8" s="208"/>
      <c r="O8" s="208"/>
      <c r="P8" s="208"/>
      <c r="Q8" s="208"/>
      <c r="R8" s="208"/>
      <c r="S8" s="208"/>
      <c r="T8" s="208"/>
      <c r="U8" s="208"/>
      <c r="V8" s="208"/>
      <c r="W8" s="208"/>
      <c r="X8" s="208"/>
      <c r="Y8" s="208"/>
      <c r="Z8" s="208"/>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row>
    <row r="9" spans="1:63" ht="13.5" thickBot="1" x14ac:dyDescent="0.25">
      <c r="A9" s="254" t="s">
        <v>514</v>
      </c>
      <c r="B9" s="195" t="s">
        <v>23</v>
      </c>
      <c r="C9" s="195" t="s">
        <v>526</v>
      </c>
      <c r="D9" s="195" t="s">
        <v>176</v>
      </c>
      <c r="E9" s="251"/>
      <c r="F9" s="211"/>
      <c r="G9" s="211"/>
      <c r="H9" s="211"/>
      <c r="I9" s="211"/>
      <c r="J9" s="212"/>
      <c r="K9" s="208"/>
      <c r="L9" s="208"/>
      <c r="M9" s="208"/>
      <c r="N9" s="208"/>
      <c r="O9" s="208"/>
      <c r="P9" s="208"/>
      <c r="Q9" s="208"/>
      <c r="R9" s="208"/>
      <c r="S9" s="208"/>
      <c r="T9" s="208"/>
      <c r="U9" s="208"/>
      <c r="V9" s="208"/>
      <c r="W9" s="208"/>
      <c r="X9" s="208"/>
      <c r="Y9" s="208"/>
      <c r="Z9" s="208"/>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row>
    <row r="10" spans="1:63" ht="13.5" thickBot="1" x14ac:dyDescent="0.25">
      <c r="A10" s="255" t="s">
        <v>515</v>
      </c>
      <c r="B10" s="257" t="s">
        <v>23</v>
      </c>
      <c r="C10" s="256" t="s">
        <v>526</v>
      </c>
      <c r="D10" s="256" t="s">
        <v>176</v>
      </c>
      <c r="E10" s="66"/>
      <c r="F10" s="211"/>
      <c r="G10" s="211"/>
      <c r="H10" s="211"/>
      <c r="I10" s="211"/>
      <c r="J10" s="212"/>
      <c r="K10" s="208"/>
      <c r="L10" s="208"/>
      <c r="M10" s="208"/>
      <c r="N10" s="208"/>
      <c r="O10" s="208"/>
      <c r="P10" s="208"/>
      <c r="Q10" s="208"/>
      <c r="R10" s="208"/>
      <c r="S10" s="208"/>
      <c r="T10" s="208"/>
      <c r="U10" s="208"/>
      <c r="V10" s="208"/>
      <c r="W10" s="208"/>
      <c r="X10" s="208"/>
      <c r="Y10" s="208"/>
      <c r="Z10" s="208"/>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row>
    <row r="11" spans="1:63" ht="13.5" thickBot="1" x14ac:dyDescent="0.25">
      <c r="A11" s="254" t="s">
        <v>516</v>
      </c>
      <c r="B11" s="258" t="s">
        <v>23</v>
      </c>
      <c r="C11" s="193" t="s">
        <v>526</v>
      </c>
      <c r="D11" s="195" t="s">
        <v>176</v>
      </c>
      <c r="E11" s="251"/>
      <c r="F11" s="211"/>
      <c r="G11" s="211"/>
      <c r="H11" s="211"/>
      <c r="I11" s="211"/>
      <c r="J11" s="212"/>
      <c r="K11" s="208"/>
      <c r="L11" s="208"/>
      <c r="M11" s="208"/>
      <c r="N11" s="208"/>
      <c r="O11" s="208"/>
      <c r="P11" s="208"/>
      <c r="Q11" s="208"/>
      <c r="R11" s="208"/>
      <c r="S11" s="208"/>
      <c r="T11" s="208"/>
      <c r="U11" s="208"/>
      <c r="V11" s="208"/>
      <c r="W11" s="208"/>
      <c r="X11" s="208"/>
      <c r="Y11" s="208"/>
      <c r="Z11" s="208"/>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row>
    <row r="12" spans="1:63" ht="13.5" thickBot="1" x14ac:dyDescent="0.25">
      <c r="A12" s="255" t="s">
        <v>515</v>
      </c>
      <c r="B12" s="256" t="s">
        <v>23</v>
      </c>
      <c r="C12" s="256" t="s">
        <v>526</v>
      </c>
      <c r="D12" s="256" t="s">
        <v>176</v>
      </c>
      <c r="E12" s="66"/>
      <c r="F12" s="211"/>
      <c r="G12" s="211"/>
      <c r="H12" s="211"/>
      <c r="I12" s="211"/>
      <c r="J12" s="212"/>
      <c r="K12" s="208"/>
      <c r="L12" s="208"/>
      <c r="M12" s="208"/>
      <c r="N12" s="208"/>
      <c r="O12" s="208"/>
      <c r="P12" s="208"/>
      <c r="Q12" s="208"/>
      <c r="R12" s="208"/>
      <c r="S12" s="208"/>
      <c r="T12" s="208"/>
      <c r="U12" s="208"/>
      <c r="V12" s="208"/>
      <c r="W12" s="208"/>
      <c r="X12" s="208"/>
      <c r="Y12" s="208"/>
      <c r="Z12" s="208"/>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row>
    <row r="13" spans="1:63" ht="13.5" thickBot="1" x14ac:dyDescent="0.25">
      <c r="A13" s="254" t="s">
        <v>517</v>
      </c>
      <c r="B13" s="193" t="s">
        <v>23</v>
      </c>
      <c r="C13" s="193" t="s">
        <v>55</v>
      </c>
      <c r="D13" s="193" t="s">
        <v>176</v>
      </c>
      <c r="E13" s="251"/>
      <c r="F13" s="211"/>
      <c r="G13" s="211"/>
      <c r="H13" s="211"/>
      <c r="I13" s="211"/>
      <c r="J13" s="212"/>
      <c r="K13" s="208"/>
      <c r="L13" s="208"/>
      <c r="M13" s="208"/>
      <c r="N13" s="208"/>
      <c r="O13" s="208"/>
      <c r="P13" s="208"/>
      <c r="Q13" s="208"/>
      <c r="R13" s="208"/>
      <c r="S13" s="208"/>
      <c r="T13" s="208"/>
      <c r="U13" s="208"/>
      <c r="V13" s="208"/>
      <c r="W13" s="208"/>
      <c r="X13" s="208"/>
      <c r="Y13" s="208"/>
      <c r="Z13" s="208"/>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row>
    <row r="14" spans="1:63" ht="13.5" thickBot="1" x14ac:dyDescent="0.25">
      <c r="A14" s="255" t="s">
        <v>518</v>
      </c>
      <c r="B14" s="256" t="s">
        <v>23</v>
      </c>
      <c r="C14" s="256" t="s">
        <v>55</v>
      </c>
      <c r="D14" s="256" t="s">
        <v>176</v>
      </c>
      <c r="E14" s="66"/>
      <c r="F14" s="211"/>
      <c r="G14" s="211"/>
      <c r="H14" s="211"/>
      <c r="I14" s="211"/>
      <c r="J14" s="212"/>
      <c r="K14" s="208"/>
      <c r="L14" s="208"/>
      <c r="M14" s="208"/>
      <c r="N14" s="208"/>
      <c r="O14" s="208"/>
      <c r="P14" s="208"/>
      <c r="Q14" s="208"/>
      <c r="R14" s="208"/>
      <c r="S14" s="208"/>
      <c r="T14" s="208"/>
      <c r="U14" s="208"/>
      <c r="V14" s="208"/>
      <c r="W14" s="208"/>
      <c r="X14" s="208"/>
      <c r="Y14" s="208"/>
      <c r="Z14" s="208"/>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row>
    <row r="15" spans="1:63" ht="13.5" thickBot="1" x14ac:dyDescent="0.25">
      <c r="A15" s="254" t="s">
        <v>519</v>
      </c>
      <c r="B15" s="193" t="s">
        <v>23</v>
      </c>
      <c r="C15" s="193" t="s">
        <v>55</v>
      </c>
      <c r="D15" s="193" t="s">
        <v>176</v>
      </c>
      <c r="E15" s="217"/>
      <c r="F15" s="211"/>
      <c r="G15" s="211"/>
      <c r="H15" s="211"/>
      <c r="I15" s="211"/>
      <c r="J15" s="212"/>
      <c r="K15" s="208"/>
      <c r="L15" s="208"/>
      <c r="M15" s="208"/>
      <c r="N15" s="208"/>
      <c r="O15" s="208"/>
      <c r="P15" s="208"/>
      <c r="Q15" s="208"/>
      <c r="R15" s="208"/>
      <c r="S15" s="208"/>
      <c r="T15" s="208"/>
      <c r="U15" s="208"/>
      <c r="V15" s="208"/>
      <c r="W15" s="208"/>
      <c r="X15" s="208"/>
      <c r="Y15" s="208"/>
      <c r="Z15" s="208"/>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row>
    <row r="16" spans="1:63" ht="13.5" thickBot="1" x14ac:dyDescent="0.25">
      <c r="A16" s="255" t="s">
        <v>527</v>
      </c>
      <c r="B16" s="256" t="s">
        <v>23</v>
      </c>
      <c r="C16" s="256" t="s">
        <v>55</v>
      </c>
      <c r="D16" s="256" t="s">
        <v>176</v>
      </c>
      <c r="E16" s="66"/>
      <c r="F16" s="211"/>
      <c r="G16" s="211"/>
      <c r="H16" s="211"/>
      <c r="I16" s="211"/>
      <c r="J16" s="212"/>
      <c r="K16" s="208"/>
      <c r="L16" s="208"/>
      <c r="M16" s="208"/>
      <c r="N16" s="208"/>
      <c r="O16" s="208"/>
      <c r="P16" s="208"/>
      <c r="Q16" s="208"/>
      <c r="R16" s="208"/>
      <c r="S16" s="208"/>
      <c r="T16" s="208"/>
      <c r="U16" s="208"/>
      <c r="V16" s="208"/>
      <c r="W16" s="208"/>
      <c r="X16" s="208"/>
      <c r="Y16" s="208"/>
      <c r="Z16" s="208"/>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row>
    <row r="17" spans="1:63" ht="13.5" thickBot="1" x14ac:dyDescent="0.25">
      <c r="A17" s="254" t="s">
        <v>520</v>
      </c>
      <c r="B17" s="195" t="s">
        <v>23</v>
      </c>
      <c r="C17" s="195" t="s">
        <v>507</v>
      </c>
      <c r="D17" s="195" t="s">
        <v>176</v>
      </c>
      <c r="E17" s="216"/>
      <c r="F17" s="211"/>
      <c r="G17" s="211"/>
      <c r="H17" s="211"/>
      <c r="I17" s="211"/>
      <c r="J17" s="212"/>
      <c r="K17" s="208"/>
      <c r="L17" s="208"/>
      <c r="M17" s="208"/>
      <c r="N17" s="208"/>
      <c r="O17" s="208"/>
      <c r="P17" s="208"/>
      <c r="Q17" s="208"/>
      <c r="R17" s="208"/>
      <c r="S17" s="208"/>
      <c r="T17" s="208"/>
      <c r="U17" s="208"/>
      <c r="V17" s="208"/>
      <c r="W17" s="208"/>
      <c r="X17" s="208"/>
      <c r="Y17" s="208"/>
      <c r="Z17" s="208"/>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row>
    <row r="18" spans="1:63" ht="13.5" thickBot="1" x14ac:dyDescent="0.25">
      <c r="A18" s="255" t="s">
        <v>527</v>
      </c>
      <c r="B18" s="256" t="s">
        <v>23</v>
      </c>
      <c r="C18" s="256" t="s">
        <v>55</v>
      </c>
      <c r="D18" s="256" t="s">
        <v>176</v>
      </c>
      <c r="E18" s="66"/>
      <c r="F18" s="211"/>
      <c r="G18" s="211"/>
      <c r="H18" s="211"/>
      <c r="I18" s="211"/>
      <c r="J18" s="212"/>
      <c r="K18" s="208"/>
      <c r="L18" s="208"/>
      <c r="M18" s="208"/>
      <c r="N18" s="208"/>
      <c r="O18" s="208"/>
      <c r="P18" s="208"/>
      <c r="Q18" s="208"/>
      <c r="R18" s="208"/>
      <c r="S18" s="208"/>
      <c r="T18" s="208"/>
      <c r="U18" s="208"/>
      <c r="V18" s="208"/>
      <c r="W18" s="208"/>
      <c r="X18" s="208"/>
      <c r="Y18" s="208"/>
      <c r="Z18" s="208"/>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row>
    <row r="19" spans="1:63" ht="13.5" thickBot="1" x14ac:dyDescent="0.25">
      <c r="A19" s="254" t="s">
        <v>521</v>
      </c>
      <c r="B19" s="195" t="s">
        <v>23</v>
      </c>
      <c r="C19" s="193" t="s">
        <v>55</v>
      </c>
      <c r="D19" s="195" t="s">
        <v>176</v>
      </c>
      <c r="E19" s="217"/>
      <c r="F19" s="211"/>
      <c r="G19" s="211"/>
      <c r="H19" s="211"/>
      <c r="I19" s="211"/>
      <c r="J19" s="212"/>
      <c r="K19" s="208"/>
      <c r="L19" s="208"/>
      <c r="M19" s="208"/>
      <c r="N19" s="208"/>
      <c r="O19" s="208"/>
      <c r="P19" s="208"/>
      <c r="Q19" s="208"/>
      <c r="R19" s="208"/>
      <c r="S19" s="208"/>
      <c r="T19" s="208"/>
      <c r="U19" s="208"/>
      <c r="V19" s="208"/>
      <c r="W19" s="208"/>
      <c r="X19" s="208"/>
      <c r="Y19" s="208"/>
      <c r="Z19" s="208"/>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row>
    <row r="20" spans="1:63" ht="13.5" thickBot="1" x14ac:dyDescent="0.25">
      <c r="A20" s="255" t="s">
        <v>522</v>
      </c>
      <c r="B20" s="256" t="s">
        <v>23</v>
      </c>
      <c r="C20" s="256" t="s">
        <v>55</v>
      </c>
      <c r="D20" s="256" t="s">
        <v>176</v>
      </c>
      <c r="E20" s="66"/>
      <c r="F20" s="211"/>
      <c r="G20" s="211"/>
      <c r="H20" s="211"/>
      <c r="I20" s="211"/>
      <c r="J20" s="212"/>
      <c r="K20" s="208"/>
      <c r="L20" s="208"/>
      <c r="M20" s="208"/>
      <c r="N20" s="208"/>
      <c r="O20" s="208"/>
      <c r="P20" s="208"/>
      <c r="Q20" s="208"/>
      <c r="R20" s="208"/>
      <c r="S20" s="208"/>
      <c r="T20" s="208"/>
      <c r="U20" s="208"/>
      <c r="V20" s="208"/>
      <c r="W20" s="208"/>
      <c r="X20" s="208"/>
      <c r="Y20" s="208"/>
      <c r="Z20" s="208"/>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row>
    <row r="21" spans="1:63" ht="13.5" thickBot="1" x14ac:dyDescent="0.25">
      <c r="A21" s="254" t="s">
        <v>521</v>
      </c>
      <c r="B21" s="195" t="s">
        <v>23</v>
      </c>
      <c r="C21" s="193" t="s">
        <v>55</v>
      </c>
      <c r="D21" s="195" t="s">
        <v>176</v>
      </c>
      <c r="E21" s="251"/>
      <c r="F21" s="211"/>
      <c r="G21" s="211"/>
      <c r="H21" s="211"/>
      <c r="I21" s="211"/>
      <c r="J21" s="212"/>
      <c r="K21" s="208"/>
      <c r="L21" s="208"/>
      <c r="M21" s="208"/>
      <c r="N21" s="208"/>
      <c r="O21" s="208"/>
      <c r="P21" s="208"/>
      <c r="Q21" s="208"/>
      <c r="R21" s="208"/>
      <c r="S21" s="208"/>
      <c r="T21" s="208"/>
      <c r="U21" s="208"/>
      <c r="V21" s="208"/>
      <c r="W21" s="208"/>
      <c r="X21" s="208"/>
      <c r="Y21" s="208"/>
      <c r="Z21" s="208"/>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row>
    <row r="22" spans="1:63" ht="13.5" thickBot="1" x14ac:dyDescent="0.25">
      <c r="A22" s="207" t="s">
        <v>523</v>
      </c>
      <c r="B22" s="90" t="s">
        <v>23</v>
      </c>
      <c r="C22" s="214" t="s">
        <v>55</v>
      </c>
      <c r="D22" s="196" t="s">
        <v>176</v>
      </c>
      <c r="E22" s="66"/>
      <c r="F22" s="211"/>
      <c r="G22" s="211"/>
      <c r="H22" s="211"/>
      <c r="I22" s="211"/>
      <c r="J22" s="212"/>
      <c r="K22" s="208"/>
      <c r="L22" s="208"/>
      <c r="M22" s="208"/>
      <c r="N22" s="208"/>
      <c r="O22" s="208"/>
      <c r="P22" s="208"/>
      <c r="Q22" s="208"/>
      <c r="R22" s="208"/>
      <c r="S22" s="208"/>
      <c r="T22" s="208"/>
      <c r="U22" s="208"/>
      <c r="V22" s="208"/>
      <c r="W22" s="208"/>
      <c r="X22" s="208"/>
      <c r="Y22" s="208"/>
      <c r="Z22" s="208"/>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row>
    <row r="23" spans="1:63" ht="13.5" thickBot="1" x14ac:dyDescent="0.25">
      <c r="A23" s="254" t="s">
        <v>522</v>
      </c>
      <c r="B23" s="195" t="s">
        <v>23</v>
      </c>
      <c r="C23" s="195" t="s">
        <v>55</v>
      </c>
      <c r="D23" s="195" t="s">
        <v>176</v>
      </c>
      <c r="E23" s="217"/>
      <c r="F23" s="211"/>
      <c r="G23" s="211"/>
      <c r="H23" s="211"/>
      <c r="I23" s="211"/>
      <c r="J23" s="212"/>
      <c r="K23" s="208"/>
      <c r="L23" s="208"/>
      <c r="M23" s="208"/>
      <c r="N23" s="208"/>
      <c r="O23" s="208"/>
      <c r="P23" s="208"/>
      <c r="Q23" s="208"/>
      <c r="R23" s="208"/>
      <c r="S23" s="208"/>
      <c r="T23" s="208"/>
      <c r="U23" s="208"/>
      <c r="V23" s="208"/>
      <c r="W23" s="208"/>
      <c r="X23" s="208"/>
      <c r="Y23" s="208"/>
      <c r="Z23" s="208"/>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row>
    <row r="24" spans="1:63" ht="13.5" thickBot="1" x14ac:dyDescent="0.25">
      <c r="A24" s="255" t="s">
        <v>524</v>
      </c>
      <c r="B24" s="257" t="s">
        <v>23</v>
      </c>
      <c r="C24" s="257" t="s">
        <v>55</v>
      </c>
      <c r="D24" s="256" t="s">
        <v>176</v>
      </c>
      <c r="E24" s="66"/>
      <c r="F24" s="211"/>
      <c r="G24" s="211"/>
      <c r="H24" s="211"/>
      <c r="I24" s="211"/>
      <c r="J24" s="212"/>
      <c r="K24" s="208"/>
      <c r="L24" s="208"/>
      <c r="M24" s="208"/>
      <c r="N24" s="208"/>
      <c r="O24" s="208"/>
      <c r="P24" s="208"/>
      <c r="Q24" s="208"/>
      <c r="R24" s="208"/>
      <c r="S24" s="208"/>
      <c r="T24" s="208"/>
      <c r="U24" s="208"/>
      <c r="V24" s="208"/>
      <c r="W24" s="208"/>
      <c r="X24" s="208"/>
      <c r="Y24" s="208"/>
      <c r="Z24" s="208"/>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row>
    <row r="25" spans="1:63" ht="13.5" thickBot="1" x14ac:dyDescent="0.25">
      <c r="A25" s="254" t="s">
        <v>522</v>
      </c>
      <c r="B25" s="193" t="s">
        <v>23</v>
      </c>
      <c r="C25" s="195" t="s">
        <v>55</v>
      </c>
      <c r="D25" s="195" t="s">
        <v>176</v>
      </c>
      <c r="E25" s="251"/>
      <c r="F25" s="211"/>
      <c r="G25" s="211"/>
      <c r="H25" s="211"/>
      <c r="I25" s="211"/>
      <c r="J25" s="212"/>
      <c r="K25" s="208"/>
      <c r="L25" s="208"/>
      <c r="M25" s="208"/>
      <c r="N25" s="208"/>
      <c r="O25" s="208"/>
      <c r="P25" s="208"/>
      <c r="Q25" s="208"/>
      <c r="R25" s="208"/>
      <c r="S25" s="208"/>
      <c r="T25" s="208"/>
      <c r="U25" s="208"/>
      <c r="V25" s="208"/>
      <c r="W25" s="208"/>
      <c r="X25" s="208"/>
      <c r="Y25" s="208"/>
      <c r="Z25" s="208"/>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row>
    <row r="26" spans="1:63" ht="13.5" thickBot="1" x14ac:dyDescent="0.25">
      <c r="A26" s="255" t="s">
        <v>525</v>
      </c>
      <c r="B26" s="256" t="s">
        <v>23</v>
      </c>
      <c r="C26" s="256" t="s">
        <v>526</v>
      </c>
      <c r="D26" s="256" t="s">
        <v>176</v>
      </c>
      <c r="E26" s="66"/>
      <c r="F26" s="211"/>
      <c r="G26" s="211"/>
      <c r="H26" s="211"/>
      <c r="I26" s="211"/>
      <c r="J26" s="212"/>
      <c r="K26" s="208"/>
      <c r="L26" s="208"/>
      <c r="M26" s="208"/>
      <c r="N26" s="208"/>
      <c r="O26" s="208"/>
      <c r="P26" s="208"/>
      <c r="Q26" s="208"/>
      <c r="R26" s="208"/>
      <c r="S26" s="208"/>
      <c r="T26" s="208"/>
      <c r="U26" s="208"/>
      <c r="V26" s="208"/>
      <c r="W26" s="208"/>
      <c r="X26" s="208"/>
      <c r="Y26" s="208"/>
      <c r="Z26" s="208"/>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row>
    <row r="27" spans="1:63" ht="13.5" thickBot="1" x14ac:dyDescent="0.25">
      <c r="A27" s="215" t="s">
        <v>528</v>
      </c>
      <c r="B27" s="216" t="s">
        <v>23</v>
      </c>
      <c r="C27" s="216" t="s">
        <v>55</v>
      </c>
      <c r="D27" s="259" t="s">
        <v>176</v>
      </c>
      <c r="E27" s="195"/>
      <c r="F27" s="211"/>
      <c r="G27" s="211"/>
      <c r="H27" s="211"/>
      <c r="I27" s="211"/>
      <c r="J27" s="212"/>
      <c r="K27" s="208"/>
      <c r="L27" s="208"/>
      <c r="M27" s="208"/>
      <c r="N27" s="208"/>
      <c r="O27" s="208"/>
      <c r="P27" s="208"/>
      <c r="Q27" s="208"/>
      <c r="R27" s="208"/>
      <c r="S27" s="208"/>
      <c r="T27" s="208"/>
      <c r="U27" s="208"/>
      <c r="V27" s="208"/>
      <c r="W27" s="208"/>
      <c r="X27" s="208"/>
      <c r="Y27" s="208"/>
      <c r="Z27" s="208"/>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row>
    <row r="28" spans="1:63" x14ac:dyDescent="0.2">
      <c r="A28" s="199"/>
      <c r="B28" s="200"/>
      <c r="C28" s="209"/>
      <c r="D28" s="204"/>
      <c r="E28" s="204"/>
      <c r="F28" s="204"/>
      <c r="G28" s="204"/>
      <c r="H28" s="204"/>
      <c r="I28" s="204"/>
      <c r="J28" s="204"/>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row>
    <row r="29" spans="1:63" x14ac:dyDescent="0.2">
      <c r="A29" s="199"/>
      <c r="B29" s="200"/>
      <c r="C29" s="209"/>
      <c r="D29" s="209"/>
      <c r="E29" s="204"/>
      <c r="F29" s="204"/>
      <c r="G29" s="204"/>
      <c r="H29" s="204"/>
      <c r="I29" s="204"/>
      <c r="J29" s="204"/>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row>
    <row r="30" spans="1:63" x14ac:dyDescent="0.2">
      <c r="A30" s="199"/>
      <c r="B30" s="200"/>
      <c r="C30" s="200"/>
      <c r="D30" s="209"/>
      <c r="E30" s="204"/>
      <c r="F30" s="204"/>
      <c r="G30" s="204"/>
      <c r="H30" s="204"/>
      <c r="I30" s="204"/>
      <c r="J30" s="204"/>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row>
    <row r="31" spans="1:63" x14ac:dyDescent="0.2">
      <c r="A31" s="199"/>
      <c r="B31" s="200"/>
      <c r="C31" s="209"/>
      <c r="D31" s="209"/>
      <c r="E31" s="204"/>
      <c r="F31" s="204"/>
      <c r="G31" s="204"/>
      <c r="H31" s="204"/>
      <c r="I31" s="204"/>
      <c r="J31" s="204"/>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row>
    <row r="32" spans="1:63" x14ac:dyDescent="0.2">
      <c r="A32" s="199"/>
      <c r="B32" s="200"/>
      <c r="C32" s="209"/>
      <c r="D32" s="209"/>
      <c r="E32" s="204"/>
      <c r="F32" s="204"/>
      <c r="G32" s="204"/>
      <c r="H32" s="204"/>
      <c r="I32" s="204"/>
      <c r="J32" s="204"/>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row>
    <row r="33" spans="1:63" x14ac:dyDescent="0.2">
      <c r="A33" s="199"/>
      <c r="B33" s="200"/>
      <c r="C33" s="209"/>
      <c r="D33" s="209"/>
      <c r="E33" s="204"/>
      <c r="F33" s="204"/>
      <c r="G33" s="204"/>
      <c r="H33" s="204"/>
      <c r="I33" s="204"/>
      <c r="J33" s="204"/>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row>
    <row r="34" spans="1:63" x14ac:dyDescent="0.2">
      <c r="A34" s="199"/>
      <c r="B34" s="200"/>
      <c r="C34" s="200"/>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row>
    <row r="35" spans="1:63" x14ac:dyDescent="0.2">
      <c r="A35" s="199"/>
      <c r="B35" s="200"/>
      <c r="C35" s="209"/>
      <c r="D35" s="197"/>
      <c r="E35" s="197"/>
      <c r="F35" s="197"/>
      <c r="G35" s="197"/>
      <c r="H35" s="197"/>
      <c r="I35" s="197"/>
      <c r="J35" s="197"/>
    </row>
    <row r="36" spans="1:63" x14ac:dyDescent="0.2">
      <c r="A36" s="199"/>
      <c r="B36" s="200"/>
      <c r="C36" s="204"/>
      <c r="D36" s="213"/>
      <c r="E36" s="213"/>
      <c r="F36" s="197"/>
      <c r="G36" s="197"/>
      <c r="H36" s="197"/>
      <c r="I36" s="197"/>
      <c r="J36" s="197"/>
    </row>
    <row r="37" spans="1:63" x14ac:dyDescent="0.2">
      <c r="A37" s="199"/>
      <c r="B37" s="200"/>
      <c r="C37" s="204"/>
      <c r="D37" s="213"/>
      <c r="E37" s="213"/>
      <c r="F37" s="197"/>
      <c r="G37" s="197"/>
      <c r="H37" s="197"/>
      <c r="I37" s="197"/>
      <c r="J37" s="197"/>
    </row>
    <row r="38" spans="1:63" x14ac:dyDescent="0.2">
      <c r="A38" s="199"/>
      <c r="B38" s="200"/>
      <c r="C38" s="204"/>
      <c r="D38" s="213"/>
      <c r="E38" s="213"/>
      <c r="F38" s="197"/>
      <c r="G38" s="197"/>
      <c r="H38" s="197"/>
      <c r="I38" s="197"/>
      <c r="J38" s="197"/>
    </row>
    <row r="39" spans="1:63" x14ac:dyDescent="0.2">
      <c r="A39" s="199"/>
      <c r="B39" s="200"/>
      <c r="C39" s="204"/>
      <c r="D39" s="213"/>
      <c r="E39" s="213"/>
      <c r="F39" s="197"/>
      <c r="G39" s="197"/>
      <c r="H39" s="197"/>
      <c r="I39" s="197"/>
      <c r="J39" s="197"/>
    </row>
    <row r="40" spans="1:63" x14ac:dyDescent="0.2">
      <c r="A40" s="209"/>
      <c r="B40" s="204"/>
      <c r="C40" s="204"/>
      <c r="D40" s="204"/>
      <c r="E40" s="204"/>
      <c r="F40" s="197"/>
      <c r="G40" s="197"/>
      <c r="H40" s="197"/>
      <c r="I40" s="197"/>
      <c r="J40" s="197"/>
    </row>
    <row r="41" spans="1:63" x14ac:dyDescent="0.2">
      <c r="A41" s="209"/>
      <c r="B41" s="204"/>
      <c r="C41" s="204"/>
      <c r="D41" s="204"/>
      <c r="E41" s="204"/>
      <c r="F41" s="197"/>
      <c r="G41" s="197"/>
      <c r="H41" s="197"/>
      <c r="I41" s="197"/>
      <c r="J41" s="197"/>
    </row>
    <row r="42" spans="1:63" x14ac:dyDescent="0.2">
      <c r="A42" s="209"/>
      <c r="B42" s="204"/>
      <c r="C42" s="204"/>
      <c r="D42" s="204"/>
      <c r="E42" s="204"/>
      <c r="F42" s="197"/>
      <c r="G42" s="197"/>
      <c r="H42" s="197"/>
      <c r="I42" s="197"/>
      <c r="J42" s="197"/>
    </row>
    <row r="43" spans="1:63" x14ac:dyDescent="0.2">
      <c r="A43" s="209"/>
      <c r="B43" s="204"/>
      <c r="C43" s="204"/>
      <c r="D43" s="204"/>
      <c r="E43" s="204"/>
      <c r="F43" s="197"/>
      <c r="G43" s="197"/>
      <c r="H43" s="197"/>
      <c r="I43" s="197"/>
      <c r="J43" s="197"/>
    </row>
    <row r="44" spans="1:63" x14ac:dyDescent="0.2">
      <c r="A44" s="209"/>
      <c r="B44" s="204"/>
      <c r="C44" s="204"/>
      <c r="D44" s="204"/>
      <c r="E44" s="204"/>
      <c r="F44" s="197"/>
      <c r="G44" s="197"/>
      <c r="H44" s="197"/>
      <c r="I44" s="197"/>
      <c r="J44" s="197"/>
    </row>
    <row r="45" spans="1:63" x14ac:dyDescent="0.2">
      <c r="A45" s="209"/>
      <c r="B45" s="204"/>
      <c r="C45" s="204"/>
      <c r="D45" s="204"/>
      <c r="E45" s="204"/>
      <c r="F45" s="197"/>
      <c r="G45" s="197"/>
      <c r="H45" s="197"/>
      <c r="I45" s="197"/>
      <c r="J45" s="197"/>
    </row>
    <row r="46" spans="1:63" x14ac:dyDescent="0.2">
      <c r="A46" s="209"/>
      <c r="B46" s="204"/>
      <c r="C46" s="204"/>
      <c r="D46" s="213"/>
      <c r="E46" s="213"/>
      <c r="F46" s="197"/>
      <c r="G46" s="197"/>
      <c r="H46" s="197"/>
      <c r="I46" s="197"/>
      <c r="J46" s="197"/>
    </row>
    <row r="47" spans="1:63" x14ac:dyDescent="0.2">
      <c r="A47" s="209"/>
      <c r="B47" s="209"/>
      <c r="C47" s="209"/>
      <c r="D47" s="209"/>
      <c r="E47" s="209"/>
      <c r="F47" s="197"/>
      <c r="G47" s="197"/>
      <c r="H47" s="197"/>
      <c r="I47" s="197"/>
      <c r="J47" s="197"/>
    </row>
    <row r="48" spans="1:63" x14ac:dyDescent="0.2">
      <c r="A48" s="209"/>
      <c r="B48" s="209"/>
      <c r="C48" s="209"/>
      <c r="D48" s="209"/>
      <c r="E48" s="209"/>
      <c r="F48" s="197"/>
      <c r="G48" s="197"/>
      <c r="H48" s="197"/>
      <c r="I48" s="197"/>
      <c r="J48" s="197"/>
    </row>
    <row r="49" spans="1:10" x14ac:dyDescent="0.2">
      <c r="A49" s="209"/>
      <c r="B49" s="209"/>
      <c r="C49" s="209"/>
      <c r="D49" s="209"/>
      <c r="E49" s="209"/>
      <c r="F49" s="197"/>
      <c r="G49" s="197"/>
      <c r="H49" s="197"/>
      <c r="I49" s="197"/>
      <c r="J49" s="197"/>
    </row>
    <row r="50" spans="1:10" x14ac:dyDescent="0.2">
      <c r="A50" s="209"/>
      <c r="B50" s="209"/>
      <c r="C50" s="209"/>
      <c r="D50" s="209"/>
      <c r="E50" s="209"/>
      <c r="F50" s="197"/>
      <c r="G50" s="197"/>
      <c r="H50" s="197"/>
      <c r="I50" s="197"/>
      <c r="J50" s="197"/>
    </row>
    <row r="51" spans="1:10" x14ac:dyDescent="0.2">
      <c r="A51" s="209"/>
      <c r="B51" s="209"/>
      <c r="C51" s="209"/>
      <c r="D51" s="209"/>
      <c r="E51" s="209"/>
      <c r="F51" s="197"/>
      <c r="G51" s="197"/>
      <c r="H51" s="197"/>
      <c r="I51" s="197"/>
      <c r="J51" s="197"/>
    </row>
    <row r="52" spans="1:10" x14ac:dyDescent="0.2">
      <c r="A52" s="209"/>
      <c r="B52" s="209"/>
      <c r="C52" s="209"/>
      <c r="D52" s="209"/>
      <c r="E52" s="209"/>
      <c r="F52" s="197"/>
      <c r="G52" s="197"/>
      <c r="H52" s="197"/>
      <c r="I52" s="197"/>
      <c r="J52" s="197"/>
    </row>
    <row r="53" spans="1:10" ht="75.75" customHeight="1" x14ac:dyDescent="0.2">
      <c r="A53" s="209"/>
      <c r="B53" s="209"/>
      <c r="C53" s="197"/>
      <c r="D53" s="197"/>
      <c r="E53" s="197"/>
      <c r="F53" s="197"/>
      <c r="G53" s="197"/>
      <c r="H53" s="197"/>
      <c r="I53" s="197"/>
      <c r="J53" s="197"/>
    </row>
  </sheetData>
  <mergeCells count="10">
    <mergeCell ref="F1:J1"/>
    <mergeCell ref="AO2:BC2"/>
    <mergeCell ref="A1:A2"/>
    <mergeCell ref="B1:B2"/>
    <mergeCell ref="C1:C2"/>
    <mergeCell ref="D1:D2"/>
    <mergeCell ref="E1:E2"/>
    <mergeCell ref="K1:O1"/>
    <mergeCell ref="P1:T1"/>
    <mergeCell ref="U1:Y1"/>
  </mergeCell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21"/>
  <sheetViews>
    <sheetView zoomScale="80" zoomScaleNormal="80" workbookViewId="0">
      <pane xSplit="23" ySplit="1" topLeftCell="Z2" activePane="bottomRight" state="frozen"/>
      <selection pane="topRight" activeCell="X1" sqref="X1"/>
      <selection pane="bottomLeft" activeCell="A2" sqref="A2"/>
      <selection pane="bottomRight" activeCell="W41" sqref="W41"/>
    </sheetView>
  </sheetViews>
  <sheetFormatPr defaultRowHeight="15" x14ac:dyDescent="0.25"/>
  <cols>
    <col min="1" max="1" width="8.7109375" bestFit="1" customWidth="1"/>
    <col min="23" max="23" width="12.140625" customWidth="1"/>
  </cols>
  <sheetData>
    <row r="1" spans="1:23" ht="34.5" customHeight="1" x14ac:dyDescent="0.25">
      <c r="A1" s="346" t="s">
        <v>464</v>
      </c>
      <c r="B1" s="346"/>
      <c r="C1" s="346"/>
      <c r="D1" s="346"/>
      <c r="E1" s="346"/>
      <c r="F1" s="346"/>
      <c r="G1" s="346"/>
      <c r="H1" s="346"/>
      <c r="I1" s="346"/>
      <c r="J1" s="346"/>
      <c r="K1" s="346"/>
      <c r="L1" s="346"/>
      <c r="M1" s="346"/>
      <c r="N1" s="346"/>
      <c r="O1" s="346"/>
      <c r="P1" s="346"/>
      <c r="Q1" s="346"/>
      <c r="R1" s="346"/>
      <c r="S1" s="346"/>
      <c r="T1" s="346"/>
      <c r="U1" s="346"/>
      <c r="V1" s="346"/>
      <c r="W1" s="346"/>
    </row>
    <row r="2" spans="1:23" x14ac:dyDescent="0.25">
      <c r="A2" s="49"/>
      <c r="B2" s="10"/>
      <c r="C2" s="10"/>
      <c r="D2" s="10"/>
      <c r="E2" s="10"/>
      <c r="F2" s="10"/>
      <c r="G2" s="10"/>
      <c r="H2" s="10"/>
      <c r="I2" s="10"/>
      <c r="J2" s="10"/>
      <c r="K2" s="10"/>
      <c r="L2" s="10"/>
      <c r="M2" s="10"/>
      <c r="N2" s="10"/>
      <c r="O2" s="10"/>
      <c r="P2" s="10"/>
      <c r="Q2" s="10"/>
      <c r="R2" s="10"/>
      <c r="S2" s="10"/>
      <c r="T2" s="10"/>
      <c r="U2" s="10"/>
      <c r="V2" s="10"/>
      <c r="W2" s="10"/>
    </row>
    <row r="3" spans="1:23" x14ac:dyDescent="0.25">
      <c r="A3" s="49"/>
      <c r="B3" s="10"/>
      <c r="C3" s="10"/>
      <c r="D3" s="10"/>
      <c r="E3" s="10"/>
      <c r="F3" s="10"/>
      <c r="G3" s="10"/>
      <c r="H3" s="10"/>
      <c r="I3" s="10"/>
      <c r="J3" s="10"/>
      <c r="K3" s="10"/>
      <c r="L3" s="10"/>
      <c r="M3" s="10"/>
      <c r="N3" s="10"/>
      <c r="O3" s="10"/>
      <c r="P3" s="10"/>
      <c r="Q3" s="10"/>
      <c r="R3" s="10"/>
      <c r="S3" s="10"/>
      <c r="T3" s="10"/>
      <c r="U3" s="10"/>
      <c r="V3" s="10"/>
      <c r="W3" s="10"/>
    </row>
    <row r="4" spans="1:23" x14ac:dyDescent="0.25">
      <c r="A4" s="49"/>
      <c r="B4" s="10"/>
      <c r="C4" s="10"/>
      <c r="D4" s="10"/>
      <c r="E4" s="10"/>
      <c r="F4" s="10"/>
      <c r="G4" s="10"/>
      <c r="H4" s="10"/>
      <c r="I4" s="10"/>
      <c r="J4" s="10"/>
      <c r="K4" s="10"/>
      <c r="L4" s="10"/>
      <c r="M4" s="10"/>
      <c r="N4" s="10"/>
      <c r="O4" s="10"/>
      <c r="P4" s="10"/>
      <c r="Q4" s="10"/>
      <c r="R4" s="10"/>
      <c r="S4" s="10"/>
      <c r="T4" s="10"/>
      <c r="U4" s="10"/>
      <c r="V4" s="10"/>
      <c r="W4" s="10"/>
    </row>
    <row r="5" spans="1:23" x14ac:dyDescent="0.25">
      <c r="A5" s="10"/>
      <c r="B5" s="10"/>
      <c r="C5" s="10"/>
      <c r="D5" s="10"/>
      <c r="E5" s="10"/>
      <c r="F5" s="10"/>
      <c r="G5" s="10"/>
      <c r="H5" s="10"/>
      <c r="I5" s="10"/>
      <c r="J5" s="10"/>
      <c r="K5" s="10"/>
      <c r="L5" s="10"/>
      <c r="M5" s="10"/>
      <c r="N5" s="10"/>
      <c r="O5" s="10"/>
      <c r="P5" s="10"/>
      <c r="Q5" s="10"/>
      <c r="R5" s="10"/>
      <c r="S5" s="10"/>
      <c r="T5" s="10"/>
      <c r="U5" s="10"/>
      <c r="V5" s="10"/>
      <c r="W5" s="10"/>
    </row>
    <row r="6" spans="1:23" x14ac:dyDescent="0.25">
      <c r="A6" s="10"/>
      <c r="B6" s="10"/>
      <c r="C6" s="10"/>
      <c r="D6" s="10"/>
      <c r="E6" s="10"/>
      <c r="F6" s="10"/>
      <c r="G6" s="10"/>
      <c r="H6" s="10"/>
      <c r="I6" s="10"/>
      <c r="J6" s="10"/>
      <c r="K6" s="10"/>
      <c r="L6" s="10"/>
      <c r="M6" s="10"/>
      <c r="N6" s="10"/>
      <c r="O6" s="10"/>
      <c r="P6" s="10"/>
      <c r="Q6" s="10"/>
      <c r="R6" s="10"/>
      <c r="S6" s="10"/>
      <c r="T6" s="10"/>
      <c r="U6" s="10"/>
      <c r="V6" s="10"/>
      <c r="W6" s="10"/>
    </row>
    <row r="7" spans="1:23" x14ac:dyDescent="0.25">
      <c r="A7" s="10"/>
      <c r="B7" s="10"/>
      <c r="C7" s="10"/>
      <c r="D7" s="10"/>
      <c r="E7" s="10"/>
      <c r="F7" s="10"/>
      <c r="G7" s="10"/>
      <c r="H7" s="10"/>
      <c r="I7" s="10"/>
      <c r="J7" s="10"/>
      <c r="K7" s="10"/>
      <c r="L7" s="10"/>
      <c r="M7" s="10"/>
      <c r="N7" s="10"/>
      <c r="O7" s="10"/>
      <c r="P7" s="10"/>
      <c r="Q7" s="10"/>
      <c r="R7" s="10"/>
      <c r="S7" s="10"/>
      <c r="T7" s="10"/>
      <c r="U7" s="10"/>
      <c r="V7" s="10"/>
      <c r="W7" s="10"/>
    </row>
    <row r="8" spans="1:23" x14ac:dyDescent="0.25">
      <c r="A8" s="10"/>
      <c r="B8" s="10"/>
      <c r="C8" s="10"/>
      <c r="D8" s="10"/>
      <c r="E8" s="10"/>
      <c r="F8" s="10"/>
      <c r="G8" s="10"/>
      <c r="H8" s="10"/>
      <c r="I8" s="10"/>
      <c r="J8" s="10"/>
      <c r="K8" s="10"/>
      <c r="L8" s="10"/>
      <c r="M8" s="10"/>
      <c r="N8" s="10"/>
      <c r="O8" s="10"/>
      <c r="P8" s="10"/>
      <c r="Q8" s="10"/>
      <c r="R8" s="10"/>
      <c r="S8" s="10"/>
      <c r="T8" s="10"/>
      <c r="U8" s="10"/>
      <c r="V8" s="10"/>
      <c r="W8" s="10"/>
    </row>
    <row r="9" spans="1:23" x14ac:dyDescent="0.25">
      <c r="A9" s="10"/>
      <c r="B9" s="10"/>
      <c r="C9" s="10"/>
      <c r="D9" s="10"/>
      <c r="E9" s="10"/>
      <c r="F9" s="10"/>
      <c r="G9" s="10"/>
      <c r="H9" s="10"/>
      <c r="I9" s="10"/>
      <c r="J9" s="10"/>
      <c r="K9" s="10"/>
      <c r="L9" s="10"/>
      <c r="M9" s="10"/>
      <c r="N9" s="10"/>
      <c r="O9" s="10"/>
      <c r="P9" s="10"/>
      <c r="Q9" s="10"/>
      <c r="R9" s="10"/>
      <c r="S9" s="10"/>
      <c r="T9" s="10"/>
      <c r="U9" s="10"/>
      <c r="V9" s="10"/>
      <c r="W9" s="10"/>
    </row>
    <row r="10" spans="1:23" x14ac:dyDescent="0.25">
      <c r="A10" s="10"/>
      <c r="B10" s="10"/>
      <c r="C10" s="10"/>
      <c r="D10" s="10"/>
      <c r="E10" s="10"/>
      <c r="F10" s="10"/>
      <c r="G10" s="10"/>
      <c r="H10" s="10"/>
      <c r="I10" s="10"/>
      <c r="J10" s="10"/>
      <c r="K10" s="10"/>
      <c r="L10" s="10"/>
      <c r="M10" s="10"/>
      <c r="N10" s="10"/>
      <c r="O10" s="10"/>
      <c r="P10" s="10"/>
      <c r="Q10" s="10"/>
      <c r="R10" s="10"/>
      <c r="S10" s="10"/>
      <c r="T10" s="10"/>
      <c r="U10" s="10"/>
      <c r="V10" s="10"/>
      <c r="W10" s="10"/>
    </row>
    <row r="11" spans="1:23" x14ac:dyDescent="0.25">
      <c r="A11" s="10"/>
      <c r="B11" s="10"/>
      <c r="C11" s="10"/>
      <c r="D11" s="10"/>
      <c r="E11" s="10"/>
      <c r="F11" s="10"/>
      <c r="G11" s="10"/>
      <c r="H11" s="10"/>
      <c r="I11" s="10"/>
      <c r="J11" s="10"/>
      <c r="K11" s="10"/>
      <c r="L11" s="10"/>
      <c r="M11" s="10"/>
      <c r="N11" s="10"/>
      <c r="O11" s="10"/>
      <c r="P11" s="10"/>
      <c r="Q11" s="10"/>
      <c r="R11" s="10"/>
      <c r="S11" s="10"/>
      <c r="T11" s="10"/>
      <c r="U11" s="10"/>
      <c r="V11" s="10"/>
      <c r="W11" s="10"/>
    </row>
    <row r="12" spans="1:23" x14ac:dyDescent="0.25">
      <c r="A12" s="10"/>
      <c r="B12" s="10"/>
      <c r="C12" s="10"/>
      <c r="D12" s="10"/>
      <c r="E12" s="10"/>
      <c r="F12" s="10"/>
      <c r="G12" s="10"/>
      <c r="H12" s="10"/>
      <c r="I12" s="10"/>
      <c r="J12" s="10"/>
      <c r="K12" s="10"/>
      <c r="L12" s="10"/>
      <c r="M12" s="10"/>
      <c r="N12" s="10"/>
      <c r="O12" s="10"/>
      <c r="P12" s="10"/>
      <c r="Q12" s="10"/>
      <c r="R12" s="10"/>
      <c r="S12" s="10"/>
      <c r="T12" s="10"/>
      <c r="U12" s="10"/>
      <c r="V12" s="10"/>
      <c r="W12" s="10"/>
    </row>
    <row r="13" spans="1:23" x14ac:dyDescent="0.25">
      <c r="A13" s="10"/>
      <c r="B13" s="10"/>
      <c r="C13" s="10"/>
      <c r="D13" s="10"/>
      <c r="E13" s="10"/>
      <c r="F13" s="10"/>
      <c r="G13" s="10"/>
      <c r="H13" s="10"/>
      <c r="I13" s="10"/>
      <c r="J13" s="10"/>
      <c r="K13" s="10"/>
      <c r="L13" s="10"/>
      <c r="M13" s="10"/>
      <c r="N13" s="10"/>
      <c r="O13" s="10"/>
      <c r="P13" s="10"/>
      <c r="Q13" s="10"/>
      <c r="R13" s="10"/>
      <c r="S13" s="10"/>
      <c r="T13" s="10"/>
      <c r="U13" s="10"/>
      <c r="V13" s="10"/>
      <c r="W13" s="10"/>
    </row>
    <row r="14" spans="1:23" x14ac:dyDescent="0.25">
      <c r="A14" s="10"/>
      <c r="B14" s="10"/>
      <c r="C14" s="10"/>
      <c r="D14" s="10"/>
      <c r="E14" s="10"/>
      <c r="F14" s="10"/>
      <c r="G14" s="10"/>
      <c r="H14" s="10"/>
      <c r="I14" s="10"/>
      <c r="J14" s="10"/>
      <c r="K14" s="10"/>
      <c r="L14" s="10"/>
      <c r="M14" s="10"/>
      <c r="N14" s="10"/>
      <c r="O14" s="10"/>
      <c r="P14" s="10"/>
      <c r="Q14" s="10"/>
      <c r="R14" s="10"/>
      <c r="S14" s="10"/>
      <c r="T14" s="10"/>
      <c r="U14" s="10"/>
      <c r="V14" s="10"/>
      <c r="W14" s="10"/>
    </row>
    <row r="15" spans="1:23" x14ac:dyDescent="0.25">
      <c r="A15" s="10"/>
      <c r="B15" s="10"/>
      <c r="C15" s="10"/>
      <c r="D15" s="10"/>
      <c r="E15" s="10"/>
      <c r="F15" s="10"/>
      <c r="G15" s="10"/>
      <c r="H15" s="10"/>
      <c r="I15" s="10"/>
      <c r="J15" s="10"/>
      <c r="K15" s="10"/>
      <c r="L15" s="10"/>
      <c r="M15" s="10"/>
      <c r="N15" s="10"/>
      <c r="O15" s="10"/>
      <c r="P15" s="10"/>
      <c r="Q15" s="10"/>
      <c r="R15" s="10"/>
      <c r="S15" s="10"/>
      <c r="T15" s="10"/>
      <c r="U15" s="10"/>
      <c r="V15" s="10"/>
      <c r="W15" s="10"/>
    </row>
    <row r="16" spans="1:23" x14ac:dyDescent="0.25">
      <c r="A16" s="10"/>
      <c r="B16" s="10"/>
      <c r="C16" s="10"/>
      <c r="D16" s="10"/>
      <c r="E16" s="10"/>
      <c r="F16" s="10"/>
      <c r="G16" s="10"/>
      <c r="H16" s="10"/>
      <c r="I16" s="10"/>
      <c r="J16" s="10"/>
      <c r="K16" s="10"/>
      <c r="L16" s="10"/>
      <c r="M16" s="10"/>
      <c r="N16" s="10"/>
      <c r="O16" s="10"/>
      <c r="P16" s="10"/>
      <c r="Q16" s="10"/>
      <c r="R16" s="10"/>
      <c r="S16" s="10"/>
      <c r="T16" s="10"/>
      <c r="U16" s="10"/>
      <c r="V16" s="10"/>
      <c r="W16" s="10"/>
    </row>
    <row r="17" spans="1:23" x14ac:dyDescent="0.25">
      <c r="A17" s="10"/>
      <c r="B17" s="10"/>
      <c r="C17" s="10"/>
      <c r="D17" s="10"/>
      <c r="E17" s="10"/>
      <c r="F17" s="10"/>
      <c r="G17" s="10"/>
      <c r="H17" s="10"/>
      <c r="I17" s="10"/>
      <c r="J17" s="10"/>
      <c r="K17" s="10"/>
      <c r="L17" s="10"/>
      <c r="M17" s="10"/>
      <c r="N17" s="10"/>
      <c r="O17" s="10"/>
      <c r="P17" s="10"/>
      <c r="Q17" s="10"/>
      <c r="R17" s="10"/>
      <c r="S17" s="10"/>
      <c r="T17" s="10"/>
      <c r="U17" s="10"/>
      <c r="V17" s="10"/>
      <c r="W17" s="10"/>
    </row>
    <row r="18" spans="1:23" x14ac:dyDescent="0.25">
      <c r="A18" s="10"/>
      <c r="B18" s="10"/>
      <c r="C18" s="10"/>
      <c r="D18" s="10"/>
      <c r="E18" s="10"/>
      <c r="F18" s="10"/>
      <c r="G18" s="10"/>
      <c r="H18" s="10"/>
      <c r="I18" s="10"/>
      <c r="J18" s="10"/>
      <c r="K18" s="10"/>
      <c r="L18" s="10"/>
      <c r="M18" s="10"/>
      <c r="N18" s="10"/>
      <c r="O18" s="10"/>
      <c r="P18" s="10"/>
      <c r="Q18" s="10"/>
      <c r="R18" s="10"/>
      <c r="S18" s="10"/>
      <c r="T18" s="10"/>
      <c r="U18" s="10"/>
      <c r="V18" s="10"/>
      <c r="W18" s="10"/>
    </row>
    <row r="19" spans="1:23" x14ac:dyDescent="0.25">
      <c r="A19" s="10"/>
      <c r="B19" s="10"/>
      <c r="C19" s="10"/>
      <c r="D19" s="10"/>
      <c r="E19" s="10"/>
      <c r="F19" s="10"/>
      <c r="G19" s="10"/>
      <c r="H19" s="10"/>
      <c r="I19" s="10"/>
      <c r="J19" s="10"/>
      <c r="K19" s="10"/>
      <c r="L19" s="10"/>
      <c r="M19" s="10"/>
      <c r="N19" s="10"/>
      <c r="O19" s="10"/>
      <c r="P19" s="10"/>
      <c r="Q19" s="10"/>
      <c r="R19" s="10"/>
      <c r="S19" s="10"/>
      <c r="T19" s="10"/>
      <c r="U19" s="10"/>
      <c r="V19" s="10"/>
      <c r="W19" s="10"/>
    </row>
    <row r="20" spans="1:23" x14ac:dyDescent="0.25">
      <c r="A20" s="10"/>
      <c r="B20" s="10"/>
      <c r="C20" s="10"/>
      <c r="D20" s="10"/>
      <c r="E20" s="10"/>
      <c r="F20" s="10"/>
      <c r="G20" s="10"/>
      <c r="H20" s="10"/>
      <c r="I20" s="10"/>
      <c r="J20" s="10"/>
      <c r="K20" s="10"/>
      <c r="L20" s="10"/>
      <c r="M20" s="10"/>
      <c r="N20" s="10"/>
      <c r="O20" s="10"/>
      <c r="P20" s="10"/>
      <c r="Q20" s="10"/>
      <c r="R20" s="10"/>
      <c r="S20" s="10"/>
      <c r="T20" s="10"/>
      <c r="U20" s="10"/>
      <c r="V20" s="10"/>
      <c r="W20" s="10"/>
    </row>
    <row r="21" spans="1:23" x14ac:dyDescent="0.25">
      <c r="A21" s="10"/>
      <c r="B21" s="10"/>
      <c r="C21" s="10"/>
      <c r="D21" s="10"/>
      <c r="E21" s="10"/>
      <c r="F21" s="10"/>
      <c r="G21" s="10"/>
      <c r="H21" s="10"/>
      <c r="I21" s="10"/>
      <c r="J21" s="10"/>
      <c r="K21" s="10"/>
      <c r="L21" s="10"/>
      <c r="M21" s="10"/>
      <c r="N21" s="10"/>
      <c r="O21" s="10"/>
      <c r="P21" s="10"/>
      <c r="Q21" s="10"/>
      <c r="R21" s="10"/>
      <c r="S21" s="10"/>
      <c r="T21" s="10"/>
      <c r="U21" s="10"/>
      <c r="V21" s="10"/>
      <c r="W21" s="10"/>
    </row>
    <row r="22" spans="1:23" x14ac:dyDescent="0.25">
      <c r="A22" s="10"/>
      <c r="B22" s="10"/>
      <c r="C22" s="10"/>
      <c r="D22" s="10"/>
      <c r="E22" s="10"/>
      <c r="F22" s="10"/>
      <c r="G22" s="10"/>
      <c r="H22" s="10"/>
      <c r="I22" s="10"/>
      <c r="J22" s="10"/>
      <c r="K22" s="10"/>
      <c r="L22" s="10"/>
      <c r="M22" s="10"/>
      <c r="N22" s="10"/>
      <c r="O22" s="10"/>
      <c r="P22" s="10"/>
      <c r="Q22" s="10"/>
      <c r="R22" s="10"/>
      <c r="S22" s="10"/>
      <c r="T22" s="10"/>
      <c r="U22" s="10"/>
      <c r="V22" s="10"/>
      <c r="W22" s="10"/>
    </row>
    <row r="23" spans="1:23" x14ac:dyDescent="0.25">
      <c r="A23" s="10"/>
      <c r="B23" s="10"/>
      <c r="C23" s="10"/>
      <c r="D23" s="10"/>
      <c r="E23" s="10"/>
      <c r="F23" s="10"/>
      <c r="G23" s="10"/>
      <c r="H23" s="10"/>
      <c r="I23" s="10"/>
      <c r="J23" s="10"/>
      <c r="K23" s="10"/>
      <c r="L23" s="10"/>
      <c r="M23" s="10"/>
      <c r="N23" s="10"/>
      <c r="O23" s="10"/>
      <c r="P23" s="10"/>
      <c r="Q23" s="10"/>
      <c r="R23" s="10"/>
      <c r="S23" s="10"/>
      <c r="T23" s="10"/>
      <c r="U23" s="10"/>
      <c r="V23" s="10"/>
      <c r="W23" s="10"/>
    </row>
    <row r="24" spans="1:23" x14ac:dyDescent="0.25">
      <c r="A24" s="10"/>
      <c r="B24" s="10"/>
      <c r="C24" s="10"/>
      <c r="D24" s="10"/>
      <c r="E24" s="10"/>
      <c r="F24" s="10"/>
      <c r="G24" s="10"/>
      <c r="H24" s="10"/>
      <c r="I24" s="10"/>
      <c r="J24" s="10"/>
      <c r="K24" s="10"/>
      <c r="L24" s="10"/>
      <c r="M24" s="10"/>
      <c r="N24" s="10"/>
      <c r="O24" s="10"/>
      <c r="P24" s="10"/>
      <c r="Q24" s="10"/>
      <c r="R24" s="10"/>
      <c r="S24" s="10"/>
      <c r="T24" s="10"/>
      <c r="U24" s="10"/>
      <c r="V24" s="10"/>
      <c r="W24" s="10"/>
    </row>
    <row r="25" spans="1:23" x14ac:dyDescent="0.25">
      <c r="A25" s="10"/>
      <c r="B25" s="10"/>
      <c r="C25" s="10"/>
      <c r="D25" s="10"/>
      <c r="E25" s="10"/>
      <c r="F25" s="10"/>
      <c r="G25" s="10"/>
      <c r="H25" s="10"/>
      <c r="I25" s="10"/>
      <c r="J25" s="10"/>
      <c r="K25" s="10"/>
      <c r="L25" s="10"/>
      <c r="M25" s="10"/>
      <c r="N25" s="10"/>
      <c r="O25" s="10"/>
      <c r="P25" s="10"/>
      <c r="Q25" s="10"/>
      <c r="R25" s="10"/>
      <c r="S25" s="10"/>
      <c r="T25" s="10"/>
      <c r="U25" s="10"/>
      <c r="V25" s="10"/>
      <c r="W25" s="10"/>
    </row>
    <row r="26" spans="1:23" x14ac:dyDescent="0.25">
      <c r="A26" s="10"/>
      <c r="B26" s="10"/>
      <c r="C26" s="10"/>
      <c r="D26" s="10"/>
      <c r="E26" s="10"/>
      <c r="F26" s="10"/>
      <c r="G26" s="10"/>
      <c r="H26" s="10"/>
      <c r="I26" s="10"/>
      <c r="J26" s="10"/>
      <c r="K26" s="10"/>
      <c r="L26" s="10"/>
      <c r="M26" s="10"/>
      <c r="N26" s="10"/>
      <c r="O26" s="10"/>
      <c r="P26" s="10"/>
      <c r="Q26" s="10"/>
      <c r="R26" s="10"/>
      <c r="S26" s="10"/>
      <c r="T26" s="10"/>
      <c r="U26" s="10"/>
      <c r="V26" s="10"/>
      <c r="W26" s="10"/>
    </row>
    <row r="27" spans="1:23" x14ac:dyDescent="0.25">
      <c r="A27" s="10"/>
      <c r="B27" s="10"/>
      <c r="C27" s="10"/>
      <c r="D27" s="10"/>
      <c r="E27" s="10"/>
      <c r="F27" s="10"/>
      <c r="G27" s="10"/>
      <c r="H27" s="10"/>
      <c r="I27" s="10"/>
      <c r="J27" s="10"/>
      <c r="K27" s="10"/>
      <c r="L27" s="10"/>
      <c r="M27" s="10"/>
      <c r="N27" s="10"/>
      <c r="O27" s="10"/>
      <c r="P27" s="10"/>
      <c r="Q27" s="10"/>
      <c r="R27" s="10"/>
      <c r="S27" s="10"/>
      <c r="T27" s="10"/>
      <c r="U27" s="10"/>
      <c r="V27" s="10"/>
      <c r="W27" s="10"/>
    </row>
    <row r="28" spans="1:23" x14ac:dyDescent="0.25">
      <c r="A28" s="10"/>
      <c r="B28" s="10"/>
      <c r="C28" s="10"/>
      <c r="D28" s="10"/>
      <c r="E28" s="10"/>
      <c r="F28" s="10"/>
      <c r="G28" s="10"/>
      <c r="H28" s="10"/>
      <c r="I28" s="10"/>
      <c r="J28" s="10"/>
      <c r="K28" s="10"/>
      <c r="L28" s="10"/>
      <c r="M28" s="10"/>
      <c r="N28" s="10"/>
      <c r="O28" s="10"/>
      <c r="P28" s="10"/>
      <c r="Q28" s="10"/>
      <c r="R28" s="10"/>
      <c r="S28" s="10"/>
      <c r="T28" s="10"/>
      <c r="U28" s="10"/>
      <c r="V28" s="10"/>
      <c r="W28" s="10"/>
    </row>
    <row r="29" spans="1:23" x14ac:dyDescent="0.25">
      <c r="A29" s="10"/>
      <c r="B29" s="10"/>
      <c r="C29" s="10"/>
      <c r="D29" s="10"/>
      <c r="E29" s="10"/>
      <c r="F29" s="10"/>
      <c r="G29" s="10"/>
      <c r="H29" s="10"/>
      <c r="I29" s="10"/>
      <c r="J29" s="10"/>
      <c r="K29" s="10"/>
      <c r="L29" s="10"/>
      <c r="M29" s="10"/>
      <c r="N29" s="10"/>
      <c r="O29" s="10"/>
      <c r="P29" s="10"/>
      <c r="Q29" s="10"/>
      <c r="R29" s="10"/>
      <c r="S29" s="10"/>
      <c r="T29" s="10"/>
      <c r="U29" s="10"/>
      <c r="V29" s="10"/>
      <c r="W29" s="10"/>
    </row>
    <row r="30" spans="1:23" x14ac:dyDescent="0.25">
      <c r="A30" s="10"/>
      <c r="B30" s="10"/>
      <c r="C30" s="10"/>
      <c r="D30" s="10"/>
      <c r="E30" s="10"/>
      <c r="F30" s="10"/>
      <c r="G30" s="10"/>
      <c r="H30" s="10"/>
      <c r="I30" s="10"/>
      <c r="J30" s="10"/>
      <c r="K30" s="10"/>
      <c r="L30" s="10"/>
      <c r="M30" s="10"/>
      <c r="N30" s="10"/>
      <c r="O30" s="10"/>
      <c r="P30" s="10"/>
      <c r="Q30" s="10"/>
      <c r="R30" s="10"/>
      <c r="S30" s="10"/>
      <c r="T30" s="10"/>
      <c r="U30" s="10"/>
      <c r="V30" s="10"/>
      <c r="W30" s="10"/>
    </row>
    <row r="31" spans="1:23" x14ac:dyDescent="0.25">
      <c r="A31" s="10"/>
      <c r="B31" s="10"/>
      <c r="C31" s="10"/>
      <c r="D31" s="10"/>
      <c r="E31" s="10"/>
      <c r="F31" s="10"/>
      <c r="G31" s="10"/>
      <c r="H31" s="10"/>
      <c r="I31" s="10"/>
      <c r="J31" s="10"/>
      <c r="K31" s="10"/>
      <c r="L31" s="10"/>
      <c r="M31" s="10"/>
      <c r="N31" s="10"/>
      <c r="O31" s="10"/>
      <c r="P31" s="10"/>
      <c r="Q31" s="10"/>
      <c r="R31" s="10"/>
      <c r="S31" s="10"/>
      <c r="T31" s="10"/>
      <c r="U31" s="10"/>
      <c r="V31" s="10"/>
      <c r="W31" s="10"/>
    </row>
    <row r="32" spans="1:23" x14ac:dyDescent="0.25">
      <c r="A32" s="10"/>
      <c r="B32" s="10"/>
      <c r="C32" s="10"/>
      <c r="D32" s="10"/>
      <c r="E32" s="10"/>
      <c r="F32" s="10"/>
      <c r="G32" s="10"/>
      <c r="H32" s="10"/>
      <c r="I32" s="10"/>
      <c r="J32" s="10"/>
      <c r="K32" s="10"/>
      <c r="L32" s="10"/>
      <c r="M32" s="10"/>
      <c r="N32" s="10"/>
      <c r="O32" s="10"/>
      <c r="P32" s="10"/>
      <c r="Q32" s="10"/>
      <c r="R32" s="10"/>
      <c r="S32" s="10"/>
      <c r="T32" s="10"/>
      <c r="U32" s="10"/>
      <c r="V32" s="10"/>
      <c r="W32" s="10"/>
    </row>
    <row r="33" spans="1:23" x14ac:dyDescent="0.25">
      <c r="A33" s="10"/>
      <c r="B33" s="10"/>
      <c r="C33" s="10"/>
      <c r="D33" s="10"/>
      <c r="E33" s="10"/>
      <c r="F33" s="10"/>
      <c r="G33" s="10"/>
      <c r="H33" s="10"/>
      <c r="I33" s="10"/>
      <c r="J33" s="10"/>
      <c r="K33" s="10"/>
      <c r="L33" s="10"/>
      <c r="M33" s="10"/>
      <c r="N33" s="10"/>
      <c r="O33" s="10"/>
      <c r="P33" s="10"/>
      <c r="Q33" s="10"/>
      <c r="R33" s="10"/>
      <c r="S33" s="10"/>
      <c r="T33" s="10"/>
      <c r="U33" s="10"/>
      <c r="V33" s="10"/>
      <c r="W33" s="10"/>
    </row>
    <row r="34" spans="1:23" x14ac:dyDescent="0.25">
      <c r="A34" s="10"/>
      <c r="B34" s="10"/>
      <c r="C34" s="10"/>
      <c r="D34" s="10"/>
      <c r="E34" s="10"/>
      <c r="F34" s="10"/>
      <c r="G34" s="10"/>
      <c r="H34" s="10"/>
      <c r="I34" s="10"/>
      <c r="J34" s="10"/>
      <c r="K34" s="10"/>
      <c r="L34" s="10"/>
      <c r="M34" s="10"/>
      <c r="N34" s="10"/>
      <c r="O34" s="10"/>
      <c r="P34" s="10"/>
      <c r="Q34" s="10"/>
      <c r="R34" s="10"/>
      <c r="S34" s="10"/>
      <c r="T34" s="10"/>
      <c r="U34" s="10"/>
      <c r="V34" s="10"/>
      <c r="W34" s="10"/>
    </row>
    <row r="35" spans="1:23" x14ac:dyDescent="0.25">
      <c r="A35" s="10"/>
      <c r="B35" s="10"/>
      <c r="C35" s="10"/>
      <c r="D35" s="10"/>
      <c r="E35" s="10"/>
      <c r="F35" s="10"/>
      <c r="G35" s="10"/>
      <c r="H35" s="10"/>
      <c r="I35" s="10"/>
      <c r="J35" s="10"/>
      <c r="K35" s="10"/>
      <c r="L35" s="10"/>
      <c r="M35" s="10"/>
      <c r="N35" s="10"/>
      <c r="O35" s="10"/>
      <c r="P35" s="10"/>
      <c r="Q35" s="10"/>
      <c r="R35" s="10"/>
      <c r="S35" s="10"/>
      <c r="T35" s="10"/>
      <c r="U35" s="10"/>
      <c r="V35" s="10"/>
      <c r="W35" s="10"/>
    </row>
    <row r="36" spans="1:23" x14ac:dyDescent="0.25">
      <c r="A36" s="10"/>
      <c r="B36" s="10"/>
      <c r="C36" s="10"/>
      <c r="D36" s="10"/>
      <c r="E36" s="10"/>
      <c r="F36" s="10"/>
      <c r="G36" s="10"/>
      <c r="H36" s="10"/>
      <c r="I36" s="10"/>
      <c r="J36" s="10"/>
      <c r="K36" s="10"/>
      <c r="L36" s="10"/>
      <c r="M36" s="10"/>
      <c r="N36" s="10"/>
      <c r="O36" s="10"/>
      <c r="P36" s="10"/>
      <c r="Q36" s="10"/>
      <c r="R36" s="10"/>
      <c r="S36" s="10"/>
      <c r="T36" s="10"/>
      <c r="U36" s="10"/>
      <c r="V36" s="10"/>
      <c r="W36" s="10"/>
    </row>
    <row r="37" spans="1:23" x14ac:dyDescent="0.25">
      <c r="A37" s="10"/>
      <c r="B37" s="10"/>
      <c r="C37" s="10"/>
      <c r="D37" s="10"/>
      <c r="E37" s="10"/>
      <c r="F37" s="10"/>
      <c r="G37" s="10"/>
      <c r="H37" s="10"/>
      <c r="I37" s="10"/>
      <c r="J37" s="10"/>
      <c r="K37" s="10"/>
      <c r="L37" s="10"/>
      <c r="M37" s="10"/>
      <c r="N37" s="10"/>
      <c r="O37" s="10"/>
      <c r="P37" s="10"/>
      <c r="Q37" s="10"/>
      <c r="R37" s="10"/>
      <c r="S37" s="10"/>
      <c r="T37" s="10"/>
      <c r="U37" s="10"/>
      <c r="V37" s="10"/>
      <c r="W37" s="10"/>
    </row>
    <row r="38" spans="1:23" x14ac:dyDescent="0.25">
      <c r="A38" s="10"/>
      <c r="B38" s="10"/>
      <c r="C38" s="10"/>
      <c r="D38" s="10"/>
      <c r="E38" s="10"/>
      <c r="F38" s="10"/>
      <c r="G38" s="10"/>
      <c r="H38" s="10"/>
      <c r="I38" s="10"/>
      <c r="J38" s="10"/>
      <c r="K38" s="10"/>
      <c r="L38" s="10"/>
      <c r="M38" s="10"/>
      <c r="N38" s="10"/>
      <c r="O38" s="10"/>
      <c r="P38" s="10"/>
      <c r="Q38" s="10"/>
      <c r="R38" s="10"/>
      <c r="S38" s="10"/>
      <c r="T38" s="10"/>
      <c r="U38" s="10"/>
      <c r="V38" s="10"/>
      <c r="W38" s="10"/>
    </row>
    <row r="39" spans="1:23" x14ac:dyDescent="0.25">
      <c r="A39" s="10"/>
      <c r="B39" s="10"/>
      <c r="C39" s="10"/>
      <c r="D39" s="10"/>
      <c r="E39" s="10"/>
      <c r="F39" s="10"/>
      <c r="G39" s="10"/>
      <c r="H39" s="10"/>
      <c r="I39" s="10"/>
      <c r="J39" s="10"/>
      <c r="K39" s="10"/>
      <c r="L39" s="10"/>
      <c r="M39" s="10"/>
      <c r="N39" s="10"/>
      <c r="O39" s="10"/>
      <c r="P39" s="10"/>
      <c r="Q39" s="10"/>
      <c r="R39" s="10"/>
      <c r="S39" s="10"/>
      <c r="T39" s="10"/>
      <c r="U39" s="10"/>
      <c r="V39" s="10"/>
      <c r="W39" s="10"/>
    </row>
    <row r="40" spans="1:23" x14ac:dyDescent="0.25">
      <c r="A40" s="10"/>
      <c r="B40" s="10"/>
      <c r="C40" s="10"/>
      <c r="D40" s="10"/>
      <c r="E40" s="10"/>
      <c r="F40" s="10"/>
      <c r="G40" s="10"/>
      <c r="H40" s="10"/>
      <c r="I40" s="10"/>
      <c r="J40" s="10"/>
      <c r="K40" s="10"/>
      <c r="L40" s="10"/>
      <c r="M40" s="10"/>
      <c r="N40" s="10"/>
      <c r="O40" s="10"/>
      <c r="P40" s="10"/>
      <c r="Q40" s="10"/>
      <c r="R40" s="10"/>
      <c r="S40" s="10"/>
      <c r="T40" s="10"/>
      <c r="U40" s="10"/>
      <c r="V40" s="10"/>
      <c r="W40" s="10"/>
    </row>
    <row r="41" spans="1:23" x14ac:dyDescent="0.25">
      <c r="A41" s="10"/>
      <c r="B41" s="10"/>
      <c r="C41" s="10"/>
      <c r="D41" s="10"/>
      <c r="E41" s="10"/>
      <c r="F41" s="10"/>
      <c r="G41" s="10"/>
      <c r="H41" s="10"/>
      <c r="I41" s="10"/>
      <c r="J41" s="10"/>
      <c r="K41" s="10"/>
      <c r="L41" s="10"/>
      <c r="M41" s="10"/>
      <c r="N41" s="10"/>
      <c r="O41" s="10"/>
      <c r="P41" s="10"/>
      <c r="Q41" s="10"/>
      <c r="R41" s="10"/>
      <c r="S41" s="10"/>
      <c r="T41" s="10"/>
      <c r="U41" s="10"/>
      <c r="V41" s="10"/>
      <c r="W41" s="10"/>
    </row>
    <row r="42" spans="1:23" x14ac:dyDescent="0.25">
      <c r="A42" s="10"/>
      <c r="B42" s="10"/>
      <c r="C42" s="10"/>
      <c r="D42" s="10"/>
      <c r="E42" s="10"/>
      <c r="F42" s="10"/>
      <c r="G42" s="10"/>
      <c r="H42" s="10"/>
      <c r="I42" s="10"/>
      <c r="J42" s="10"/>
      <c r="K42" s="10"/>
      <c r="L42" s="10"/>
      <c r="M42" s="10"/>
      <c r="N42" s="10"/>
      <c r="O42" s="10"/>
      <c r="P42" s="10"/>
      <c r="Q42" s="10"/>
      <c r="R42" s="10"/>
      <c r="S42" s="10"/>
      <c r="T42" s="10"/>
      <c r="U42" s="10"/>
      <c r="V42" s="10"/>
      <c r="W42" s="10"/>
    </row>
    <row r="43" spans="1:23" x14ac:dyDescent="0.25">
      <c r="A43" s="10"/>
      <c r="B43" s="10"/>
      <c r="C43" s="10"/>
      <c r="D43" s="10"/>
      <c r="E43" s="10"/>
      <c r="F43" s="10"/>
      <c r="G43" s="10"/>
      <c r="H43" s="10"/>
      <c r="I43" s="10"/>
      <c r="J43" s="10"/>
      <c r="K43" s="10"/>
      <c r="L43" s="10"/>
      <c r="M43" s="10"/>
      <c r="N43" s="10"/>
      <c r="O43" s="10"/>
      <c r="P43" s="10"/>
      <c r="Q43" s="10"/>
      <c r="R43" s="10"/>
      <c r="S43" s="10"/>
      <c r="T43" s="10"/>
      <c r="U43" s="10"/>
      <c r="V43" s="10"/>
      <c r="W43" s="10"/>
    </row>
    <row r="44" spans="1:23" x14ac:dyDescent="0.25">
      <c r="A44" s="10"/>
      <c r="B44" s="10"/>
      <c r="C44" s="10"/>
      <c r="D44" s="10"/>
      <c r="E44" s="10"/>
      <c r="F44" s="10"/>
      <c r="G44" s="10"/>
      <c r="H44" s="10"/>
      <c r="I44" s="10"/>
      <c r="J44" s="10"/>
      <c r="K44" s="10"/>
      <c r="L44" s="10"/>
      <c r="M44" s="10"/>
      <c r="N44" s="10"/>
      <c r="O44" s="10"/>
      <c r="P44" s="10"/>
      <c r="Q44" s="10"/>
      <c r="R44" s="10"/>
      <c r="S44" s="10"/>
      <c r="T44" s="10"/>
      <c r="U44" s="10"/>
      <c r="V44" s="10"/>
      <c r="W44" s="10"/>
    </row>
    <row r="45" spans="1:23" x14ac:dyDescent="0.25">
      <c r="A45" s="10"/>
      <c r="B45" s="10"/>
      <c r="C45" s="10"/>
      <c r="D45" s="10"/>
      <c r="E45" s="10"/>
      <c r="F45" s="10"/>
      <c r="G45" s="10"/>
      <c r="H45" s="10"/>
      <c r="I45" s="10"/>
      <c r="J45" s="10"/>
      <c r="K45" s="10"/>
      <c r="L45" s="10"/>
      <c r="M45" s="10"/>
      <c r="N45" s="10"/>
      <c r="O45" s="10"/>
      <c r="P45" s="10"/>
      <c r="Q45" s="10"/>
      <c r="R45" s="10"/>
      <c r="S45" s="10"/>
      <c r="T45" s="10"/>
      <c r="U45" s="10"/>
      <c r="V45" s="10"/>
      <c r="W45" s="10"/>
    </row>
    <row r="46" spans="1:23" x14ac:dyDescent="0.25">
      <c r="A46" s="10"/>
      <c r="B46" s="10"/>
      <c r="C46" s="10"/>
      <c r="D46" s="10"/>
      <c r="E46" s="10"/>
      <c r="F46" s="10"/>
      <c r="G46" s="10"/>
      <c r="H46" s="10"/>
      <c r="I46" s="10"/>
      <c r="J46" s="10"/>
      <c r="K46" s="10"/>
      <c r="L46" s="10"/>
      <c r="M46" s="10"/>
      <c r="N46" s="10"/>
      <c r="O46" s="10"/>
      <c r="P46" s="10"/>
      <c r="Q46" s="10"/>
      <c r="R46" s="10"/>
      <c r="S46" s="10"/>
      <c r="T46" s="10"/>
      <c r="U46" s="10"/>
      <c r="V46" s="10"/>
      <c r="W46" s="10"/>
    </row>
    <row r="47" spans="1:23" x14ac:dyDescent="0.25">
      <c r="A47" s="10"/>
      <c r="B47" s="10"/>
      <c r="C47" s="10"/>
      <c r="D47" s="10"/>
      <c r="E47" s="10"/>
      <c r="F47" s="10"/>
      <c r="G47" s="10"/>
      <c r="H47" s="10"/>
      <c r="I47" s="10"/>
      <c r="J47" s="10"/>
      <c r="K47" s="10"/>
      <c r="L47" s="10"/>
      <c r="M47" s="10"/>
      <c r="N47" s="10"/>
      <c r="O47" s="10"/>
      <c r="P47" s="10"/>
      <c r="Q47" s="10"/>
      <c r="R47" s="10"/>
      <c r="S47" s="10"/>
      <c r="T47" s="10"/>
      <c r="U47" s="10"/>
      <c r="V47" s="10"/>
      <c r="W47" s="10"/>
    </row>
    <row r="48" spans="1:23" x14ac:dyDescent="0.25">
      <c r="A48" s="10"/>
      <c r="B48" s="10"/>
      <c r="C48" s="10"/>
      <c r="D48" s="10"/>
      <c r="E48" s="10"/>
      <c r="F48" s="10"/>
      <c r="G48" s="10"/>
      <c r="H48" s="10"/>
      <c r="I48" s="10"/>
      <c r="J48" s="10"/>
      <c r="K48" s="10"/>
      <c r="L48" s="10"/>
      <c r="M48" s="10"/>
      <c r="N48" s="10"/>
      <c r="O48" s="10"/>
      <c r="P48" s="10"/>
      <c r="Q48" s="10"/>
      <c r="R48" s="10"/>
      <c r="S48" s="10"/>
      <c r="T48" s="10"/>
      <c r="U48" s="10"/>
      <c r="V48" s="10"/>
      <c r="W48" s="10"/>
    </row>
    <row r="49" spans="1:23" x14ac:dyDescent="0.25">
      <c r="A49" s="10"/>
      <c r="B49" s="10"/>
      <c r="C49" s="10"/>
      <c r="D49" s="10"/>
      <c r="E49" s="10"/>
      <c r="F49" s="10"/>
      <c r="G49" s="10"/>
      <c r="H49" s="10"/>
      <c r="I49" s="10"/>
      <c r="J49" s="10"/>
      <c r="K49" s="10"/>
      <c r="L49" s="10"/>
      <c r="M49" s="10"/>
      <c r="N49" s="10"/>
      <c r="O49" s="10"/>
      <c r="P49" s="10"/>
      <c r="Q49" s="10"/>
      <c r="R49" s="10"/>
      <c r="S49" s="10"/>
      <c r="T49" s="10"/>
      <c r="U49" s="10"/>
      <c r="V49" s="10"/>
      <c r="W49" s="10"/>
    </row>
    <row r="50" spans="1:23" x14ac:dyDescent="0.25">
      <c r="A50" s="10"/>
      <c r="B50" s="10"/>
      <c r="C50" s="10"/>
      <c r="D50" s="10"/>
      <c r="E50" s="10"/>
      <c r="F50" s="10"/>
      <c r="G50" s="10"/>
      <c r="H50" s="10"/>
      <c r="I50" s="10"/>
      <c r="J50" s="10"/>
      <c r="K50" s="10"/>
      <c r="L50" s="10"/>
      <c r="M50" s="10"/>
      <c r="N50" s="10"/>
      <c r="O50" s="10"/>
      <c r="P50" s="10"/>
      <c r="Q50" s="10"/>
      <c r="R50" s="10"/>
      <c r="S50" s="10"/>
      <c r="T50" s="10"/>
      <c r="U50" s="10"/>
      <c r="V50" s="10"/>
      <c r="W50" s="10"/>
    </row>
    <row r="51" spans="1:23" x14ac:dyDescent="0.25">
      <c r="A51" s="10"/>
      <c r="B51" s="10"/>
      <c r="C51" s="10"/>
      <c r="D51" s="10"/>
      <c r="E51" s="10"/>
      <c r="F51" s="10"/>
      <c r="G51" s="10"/>
      <c r="H51" s="10"/>
      <c r="I51" s="10"/>
      <c r="J51" s="10"/>
      <c r="K51" s="10"/>
      <c r="L51" s="10"/>
      <c r="M51" s="10"/>
      <c r="N51" s="10"/>
      <c r="O51" s="10"/>
      <c r="P51" s="10"/>
      <c r="Q51" s="10"/>
      <c r="R51" s="10"/>
      <c r="S51" s="10"/>
      <c r="T51" s="10"/>
      <c r="U51" s="10"/>
      <c r="V51" s="10"/>
      <c r="W51" s="10"/>
    </row>
    <row r="52" spans="1:23" x14ac:dyDescent="0.25">
      <c r="A52" s="10"/>
      <c r="B52" s="10"/>
      <c r="C52" s="10"/>
      <c r="D52" s="10"/>
      <c r="E52" s="10"/>
      <c r="F52" s="10"/>
      <c r="G52" s="10"/>
      <c r="H52" s="10"/>
      <c r="I52" s="10"/>
      <c r="J52" s="10"/>
      <c r="K52" s="10"/>
      <c r="L52" s="10"/>
      <c r="M52" s="10"/>
      <c r="N52" s="10"/>
      <c r="O52" s="10"/>
      <c r="P52" s="10"/>
      <c r="Q52" s="10"/>
      <c r="R52" s="10"/>
      <c r="S52" s="10"/>
      <c r="T52" s="10"/>
      <c r="U52" s="10"/>
      <c r="V52" s="10"/>
      <c r="W52" s="10"/>
    </row>
    <row r="53" spans="1:23" x14ac:dyDescent="0.25">
      <c r="A53" s="10"/>
      <c r="B53" s="10"/>
      <c r="C53" s="10"/>
      <c r="D53" s="10"/>
      <c r="E53" s="10"/>
      <c r="F53" s="10"/>
      <c r="G53" s="10"/>
      <c r="H53" s="10"/>
      <c r="I53" s="10"/>
      <c r="J53" s="10"/>
      <c r="K53" s="10"/>
      <c r="L53" s="10"/>
      <c r="M53" s="10"/>
      <c r="N53" s="10"/>
      <c r="O53" s="10"/>
      <c r="P53" s="10"/>
      <c r="Q53" s="10"/>
      <c r="R53" s="10"/>
      <c r="S53" s="10"/>
      <c r="T53" s="10"/>
      <c r="U53" s="10"/>
      <c r="V53" s="10"/>
      <c r="W53" s="10"/>
    </row>
    <row r="54" spans="1:23" x14ac:dyDescent="0.25">
      <c r="A54" s="10"/>
      <c r="B54" s="10"/>
      <c r="C54" s="10"/>
      <c r="D54" s="10"/>
      <c r="E54" s="10"/>
      <c r="F54" s="10"/>
      <c r="G54" s="10"/>
      <c r="H54" s="10"/>
      <c r="I54" s="10"/>
      <c r="J54" s="10"/>
      <c r="K54" s="10"/>
      <c r="L54" s="10"/>
      <c r="M54" s="10"/>
      <c r="N54" s="10"/>
      <c r="O54" s="10"/>
      <c r="P54" s="10"/>
      <c r="Q54" s="10"/>
      <c r="R54" s="10"/>
      <c r="S54" s="10"/>
      <c r="T54" s="10"/>
      <c r="U54" s="10"/>
      <c r="V54" s="10"/>
      <c r="W54" s="10"/>
    </row>
    <row r="55" spans="1:23" x14ac:dyDescent="0.25">
      <c r="A55" s="10"/>
      <c r="B55" s="10"/>
      <c r="C55" s="10"/>
      <c r="D55" s="10"/>
      <c r="E55" s="10"/>
      <c r="F55" s="10"/>
      <c r="G55" s="10"/>
      <c r="H55" s="10"/>
      <c r="I55" s="10"/>
      <c r="J55" s="10"/>
      <c r="K55" s="10"/>
      <c r="L55" s="10"/>
      <c r="M55" s="10"/>
      <c r="N55" s="10"/>
      <c r="O55" s="10"/>
      <c r="P55" s="10"/>
      <c r="Q55" s="10"/>
      <c r="R55" s="10"/>
      <c r="S55" s="10"/>
      <c r="T55" s="10"/>
      <c r="U55" s="10"/>
      <c r="V55" s="10"/>
      <c r="W55" s="10"/>
    </row>
    <row r="56" spans="1:23" x14ac:dyDescent="0.25">
      <c r="A56" s="10"/>
      <c r="B56" s="10"/>
      <c r="C56" s="10"/>
      <c r="D56" s="10"/>
      <c r="E56" s="10"/>
      <c r="F56" s="10"/>
      <c r="G56" s="10"/>
      <c r="H56" s="10"/>
      <c r="I56" s="10"/>
      <c r="J56" s="10"/>
      <c r="K56" s="10"/>
      <c r="L56" s="10"/>
      <c r="M56" s="10"/>
      <c r="N56" s="10"/>
      <c r="O56" s="10"/>
      <c r="P56" s="10"/>
      <c r="Q56" s="10"/>
      <c r="R56" s="10"/>
      <c r="S56" s="10"/>
      <c r="T56" s="10"/>
      <c r="U56" s="10"/>
      <c r="V56" s="10"/>
      <c r="W56" s="10"/>
    </row>
    <row r="57" spans="1:23" x14ac:dyDescent="0.25">
      <c r="A57" s="10"/>
      <c r="B57" s="10"/>
      <c r="C57" s="10"/>
      <c r="D57" s="10"/>
      <c r="E57" s="10"/>
      <c r="F57" s="10"/>
      <c r="G57" s="10"/>
      <c r="H57" s="10"/>
      <c r="I57" s="10"/>
      <c r="J57" s="10"/>
      <c r="K57" s="10"/>
      <c r="L57" s="10"/>
      <c r="M57" s="10"/>
      <c r="N57" s="10"/>
      <c r="O57" s="10"/>
      <c r="P57" s="10"/>
      <c r="Q57" s="10"/>
      <c r="R57" s="10"/>
      <c r="S57" s="10"/>
      <c r="T57" s="10"/>
      <c r="U57" s="10"/>
      <c r="V57" s="10"/>
      <c r="W57" s="10"/>
    </row>
    <row r="58" spans="1:23" x14ac:dyDescent="0.25">
      <c r="A58" s="10"/>
      <c r="B58" s="10"/>
      <c r="C58" s="10"/>
      <c r="D58" s="10"/>
      <c r="E58" s="10"/>
      <c r="F58" s="10"/>
      <c r="G58" s="10"/>
      <c r="H58" s="10"/>
      <c r="I58" s="10"/>
      <c r="J58" s="10"/>
      <c r="K58" s="10"/>
      <c r="L58" s="10"/>
      <c r="M58" s="10"/>
      <c r="N58" s="10"/>
      <c r="O58" s="10"/>
      <c r="P58" s="10"/>
      <c r="Q58" s="10"/>
      <c r="R58" s="10"/>
      <c r="S58" s="10"/>
      <c r="T58" s="10"/>
      <c r="U58" s="10"/>
      <c r="V58" s="10"/>
      <c r="W58" s="10"/>
    </row>
    <row r="59" spans="1:23" x14ac:dyDescent="0.25">
      <c r="A59" s="10"/>
      <c r="B59" s="10"/>
      <c r="C59" s="10"/>
      <c r="D59" s="10"/>
      <c r="E59" s="10"/>
      <c r="F59" s="10"/>
      <c r="G59" s="10"/>
      <c r="H59" s="10"/>
      <c r="I59" s="10"/>
      <c r="J59" s="10"/>
      <c r="K59" s="10"/>
      <c r="L59" s="10"/>
      <c r="M59" s="10"/>
      <c r="N59" s="10"/>
      <c r="O59" s="10"/>
      <c r="P59" s="10"/>
      <c r="Q59" s="10"/>
      <c r="R59" s="10"/>
      <c r="S59" s="10"/>
      <c r="T59" s="10"/>
      <c r="U59" s="10"/>
      <c r="V59" s="10"/>
      <c r="W59" s="10"/>
    </row>
    <row r="60" spans="1:23" x14ac:dyDescent="0.25">
      <c r="A60" s="10"/>
      <c r="B60" s="10"/>
      <c r="C60" s="10"/>
      <c r="D60" s="10"/>
      <c r="E60" s="10"/>
      <c r="F60" s="10"/>
      <c r="G60" s="10"/>
      <c r="H60" s="10"/>
      <c r="I60" s="10"/>
      <c r="J60" s="10"/>
      <c r="K60" s="10"/>
      <c r="L60" s="10"/>
      <c r="M60" s="10"/>
      <c r="N60" s="10"/>
      <c r="O60" s="10"/>
      <c r="P60" s="10"/>
      <c r="Q60" s="10"/>
      <c r="R60" s="10"/>
      <c r="S60" s="10"/>
      <c r="T60" s="10"/>
      <c r="U60" s="10"/>
      <c r="V60" s="10"/>
      <c r="W60" s="10"/>
    </row>
    <row r="61" spans="1:23" x14ac:dyDescent="0.25">
      <c r="A61" s="10"/>
      <c r="B61" s="10"/>
      <c r="C61" s="10"/>
      <c r="D61" s="10"/>
      <c r="E61" s="10"/>
      <c r="F61" s="10"/>
      <c r="G61" s="10"/>
      <c r="H61" s="10"/>
      <c r="I61" s="10"/>
      <c r="J61" s="10"/>
      <c r="K61" s="10"/>
      <c r="L61" s="10"/>
      <c r="M61" s="10"/>
      <c r="N61" s="10"/>
      <c r="O61" s="10"/>
      <c r="P61" s="10"/>
      <c r="Q61" s="10"/>
      <c r="R61" s="10"/>
      <c r="S61" s="10"/>
      <c r="T61" s="10"/>
      <c r="U61" s="10"/>
      <c r="V61" s="10"/>
      <c r="W61" s="10"/>
    </row>
    <row r="62" spans="1:23" x14ac:dyDescent="0.25">
      <c r="A62" s="10"/>
      <c r="B62" s="10"/>
      <c r="C62" s="10"/>
      <c r="D62" s="10"/>
      <c r="E62" s="10"/>
      <c r="F62" s="10"/>
      <c r="G62" s="10"/>
      <c r="H62" s="10"/>
      <c r="I62" s="10"/>
      <c r="J62" s="10"/>
      <c r="K62" s="10"/>
      <c r="L62" s="10"/>
      <c r="M62" s="10"/>
      <c r="N62" s="10"/>
      <c r="O62" s="10"/>
      <c r="P62" s="10"/>
      <c r="Q62" s="10"/>
      <c r="R62" s="10"/>
      <c r="S62" s="10"/>
      <c r="T62" s="10"/>
      <c r="U62" s="10"/>
      <c r="V62" s="10"/>
      <c r="W62" s="10"/>
    </row>
    <row r="63" spans="1:23" x14ac:dyDescent="0.25">
      <c r="A63" s="10"/>
      <c r="B63" s="10"/>
      <c r="C63" s="10"/>
      <c r="D63" s="10"/>
      <c r="E63" s="10"/>
      <c r="F63" s="10"/>
      <c r="G63" s="10"/>
      <c r="H63" s="10"/>
      <c r="I63" s="10"/>
      <c r="J63" s="10"/>
      <c r="K63" s="10"/>
      <c r="L63" s="10"/>
      <c r="M63" s="10"/>
      <c r="N63" s="10"/>
      <c r="O63" s="10"/>
      <c r="P63" s="10"/>
      <c r="Q63" s="10"/>
      <c r="R63" s="10"/>
      <c r="S63" s="10"/>
      <c r="T63" s="10"/>
      <c r="U63" s="10"/>
      <c r="V63" s="10"/>
      <c r="W63" s="10"/>
    </row>
    <row r="64" spans="1:23" x14ac:dyDescent="0.25">
      <c r="A64" s="10"/>
      <c r="B64" s="10"/>
      <c r="C64" s="10"/>
      <c r="D64" s="10"/>
      <c r="E64" s="10"/>
      <c r="F64" s="10"/>
      <c r="G64" s="10"/>
      <c r="H64" s="10"/>
      <c r="I64" s="10"/>
      <c r="J64" s="10"/>
      <c r="K64" s="10"/>
      <c r="L64" s="10"/>
      <c r="M64" s="10"/>
      <c r="N64" s="10"/>
      <c r="O64" s="10"/>
      <c r="P64" s="10"/>
      <c r="Q64" s="10"/>
      <c r="R64" s="10"/>
      <c r="S64" s="10"/>
      <c r="T64" s="10"/>
      <c r="U64" s="10"/>
      <c r="V64" s="10"/>
      <c r="W64" s="10"/>
    </row>
    <row r="65" spans="1:23" x14ac:dyDescent="0.25">
      <c r="A65" s="10"/>
      <c r="B65" s="10"/>
      <c r="C65" s="10"/>
      <c r="D65" s="10"/>
      <c r="E65" s="10"/>
      <c r="F65" s="10"/>
      <c r="G65" s="10"/>
      <c r="H65" s="10"/>
      <c r="I65" s="10"/>
      <c r="J65" s="10"/>
      <c r="K65" s="10"/>
      <c r="L65" s="10"/>
      <c r="M65" s="10"/>
      <c r="N65" s="10"/>
      <c r="O65" s="10"/>
      <c r="P65" s="10"/>
      <c r="Q65" s="10"/>
      <c r="R65" s="10"/>
      <c r="S65" s="10"/>
      <c r="T65" s="10"/>
      <c r="U65" s="10"/>
      <c r="V65" s="10"/>
      <c r="W65" s="10"/>
    </row>
    <row r="66" spans="1:23" x14ac:dyDescent="0.25">
      <c r="A66" s="10"/>
      <c r="B66" s="10"/>
      <c r="C66" s="10"/>
      <c r="D66" s="10"/>
      <c r="E66" s="10"/>
      <c r="F66" s="10"/>
      <c r="G66" s="10"/>
      <c r="H66" s="10"/>
      <c r="I66" s="10"/>
      <c r="J66" s="10"/>
      <c r="K66" s="10"/>
      <c r="L66" s="10"/>
      <c r="M66" s="10"/>
      <c r="N66" s="10"/>
      <c r="O66" s="10"/>
      <c r="P66" s="10"/>
      <c r="Q66" s="10"/>
      <c r="R66" s="10"/>
      <c r="S66" s="10"/>
      <c r="T66" s="10"/>
      <c r="U66" s="10"/>
      <c r="V66" s="10"/>
      <c r="W66" s="10"/>
    </row>
    <row r="67" spans="1:23" x14ac:dyDescent="0.25">
      <c r="A67" s="10"/>
      <c r="B67" s="10"/>
      <c r="C67" s="10"/>
      <c r="D67" s="10"/>
      <c r="E67" s="10"/>
      <c r="F67" s="10"/>
      <c r="G67" s="10"/>
      <c r="H67" s="10"/>
      <c r="I67" s="10"/>
      <c r="J67" s="10"/>
      <c r="K67" s="10"/>
      <c r="L67" s="10"/>
      <c r="M67" s="10"/>
      <c r="N67" s="10"/>
      <c r="O67" s="10"/>
      <c r="P67" s="10"/>
      <c r="Q67" s="10"/>
      <c r="R67" s="10"/>
      <c r="S67" s="10"/>
      <c r="T67" s="10"/>
      <c r="U67" s="10"/>
      <c r="V67" s="10"/>
      <c r="W67" s="10"/>
    </row>
    <row r="68" spans="1:23" x14ac:dyDescent="0.25">
      <c r="A68" s="10"/>
      <c r="B68" s="10"/>
      <c r="C68" s="10"/>
      <c r="D68" s="10"/>
      <c r="E68" s="10"/>
      <c r="F68" s="10"/>
      <c r="G68" s="10"/>
      <c r="H68" s="10"/>
      <c r="I68" s="10"/>
      <c r="J68" s="10"/>
      <c r="K68" s="10"/>
      <c r="L68" s="10"/>
      <c r="M68" s="10"/>
      <c r="N68" s="10"/>
      <c r="O68" s="10"/>
      <c r="P68" s="10"/>
      <c r="Q68" s="10"/>
      <c r="R68" s="10"/>
      <c r="S68" s="10"/>
      <c r="T68" s="10"/>
      <c r="U68" s="10"/>
      <c r="V68" s="10"/>
      <c r="W68" s="10"/>
    </row>
    <row r="69" spans="1:23" x14ac:dyDescent="0.25">
      <c r="A69" s="10"/>
      <c r="B69" s="10"/>
      <c r="C69" s="10"/>
      <c r="D69" s="10"/>
      <c r="E69" s="10"/>
      <c r="F69" s="10"/>
      <c r="G69" s="10"/>
      <c r="H69" s="10"/>
      <c r="I69" s="10"/>
      <c r="J69" s="10"/>
      <c r="K69" s="10"/>
      <c r="L69" s="10"/>
      <c r="M69" s="10"/>
      <c r="N69" s="10"/>
      <c r="O69" s="10"/>
      <c r="P69" s="10"/>
      <c r="Q69" s="10"/>
      <c r="R69" s="10"/>
      <c r="S69" s="10"/>
      <c r="T69" s="10"/>
      <c r="U69" s="10"/>
      <c r="V69" s="10"/>
      <c r="W69" s="10"/>
    </row>
    <row r="70" spans="1:23" x14ac:dyDescent="0.25">
      <c r="A70" s="10"/>
      <c r="B70" s="10"/>
      <c r="C70" s="10"/>
      <c r="D70" s="10"/>
      <c r="E70" s="10"/>
      <c r="F70" s="10"/>
      <c r="G70" s="10"/>
      <c r="H70" s="10"/>
      <c r="I70" s="10"/>
      <c r="J70" s="10"/>
      <c r="K70" s="10"/>
      <c r="L70" s="10"/>
      <c r="M70" s="10"/>
      <c r="N70" s="10"/>
      <c r="O70" s="10"/>
      <c r="P70" s="10"/>
      <c r="Q70" s="10"/>
      <c r="R70" s="10"/>
      <c r="S70" s="10"/>
      <c r="T70" s="10"/>
      <c r="U70" s="10"/>
      <c r="V70" s="10"/>
      <c r="W70" s="10"/>
    </row>
    <row r="71" spans="1:23" x14ac:dyDescent="0.25">
      <c r="A71" s="10"/>
      <c r="B71" s="10"/>
      <c r="C71" s="10"/>
      <c r="D71" s="10"/>
      <c r="E71" s="10"/>
      <c r="F71" s="10"/>
      <c r="G71" s="10"/>
      <c r="H71" s="10"/>
      <c r="I71" s="10"/>
      <c r="J71" s="10"/>
      <c r="K71" s="10"/>
      <c r="L71" s="10"/>
      <c r="M71" s="10"/>
      <c r="N71" s="10"/>
      <c r="O71" s="10"/>
      <c r="P71" s="10"/>
      <c r="Q71" s="10"/>
      <c r="R71" s="10"/>
      <c r="S71" s="10"/>
      <c r="T71" s="10"/>
      <c r="U71" s="10"/>
      <c r="V71" s="10"/>
      <c r="W71" s="10"/>
    </row>
    <row r="72" spans="1:23" x14ac:dyDescent="0.25">
      <c r="A72" s="10"/>
      <c r="B72" s="10"/>
      <c r="C72" s="10"/>
      <c r="D72" s="10"/>
      <c r="E72" s="10"/>
      <c r="F72" s="10"/>
      <c r="G72" s="10"/>
      <c r="H72" s="10"/>
      <c r="I72" s="10"/>
      <c r="J72" s="10"/>
      <c r="K72" s="10"/>
      <c r="L72" s="10"/>
      <c r="M72" s="10"/>
      <c r="N72" s="10"/>
      <c r="O72" s="10"/>
      <c r="P72" s="10"/>
      <c r="Q72" s="10"/>
      <c r="R72" s="10"/>
      <c r="S72" s="10"/>
      <c r="T72" s="10"/>
      <c r="U72" s="10"/>
      <c r="V72" s="10"/>
      <c r="W72" s="10"/>
    </row>
    <row r="73" spans="1:23" x14ac:dyDescent="0.25">
      <c r="A73" s="10"/>
      <c r="B73" s="10"/>
      <c r="C73" s="10"/>
      <c r="D73" s="10"/>
      <c r="E73" s="10"/>
      <c r="F73" s="10"/>
      <c r="G73" s="10"/>
      <c r="H73" s="10"/>
      <c r="I73" s="10"/>
      <c r="J73" s="10"/>
      <c r="K73" s="10"/>
      <c r="L73" s="10"/>
      <c r="M73" s="10"/>
      <c r="N73" s="10"/>
      <c r="O73" s="10"/>
      <c r="P73" s="10"/>
      <c r="Q73" s="10"/>
      <c r="R73" s="10"/>
      <c r="S73" s="10"/>
      <c r="T73" s="10"/>
      <c r="U73" s="10"/>
      <c r="V73" s="10"/>
      <c r="W73" s="10"/>
    </row>
    <row r="74" spans="1:23" x14ac:dyDescent="0.25">
      <c r="A74" s="10"/>
      <c r="B74" s="10"/>
      <c r="C74" s="10"/>
      <c r="D74" s="10"/>
      <c r="E74" s="10"/>
      <c r="F74" s="10"/>
      <c r="G74" s="10"/>
      <c r="H74" s="10"/>
      <c r="I74" s="10"/>
      <c r="J74" s="10"/>
      <c r="K74" s="10"/>
      <c r="L74" s="10"/>
      <c r="M74" s="10"/>
      <c r="N74" s="10"/>
      <c r="O74" s="10"/>
      <c r="P74" s="10"/>
      <c r="Q74" s="10"/>
      <c r="R74" s="10"/>
      <c r="S74" s="10"/>
      <c r="T74" s="10"/>
      <c r="U74" s="10"/>
      <c r="V74" s="10"/>
      <c r="W74" s="10"/>
    </row>
    <row r="75" spans="1:23" x14ac:dyDescent="0.25">
      <c r="A75" s="10"/>
      <c r="B75" s="10"/>
      <c r="C75" s="10"/>
      <c r="D75" s="10"/>
      <c r="E75" s="10"/>
      <c r="F75" s="10"/>
      <c r="G75" s="10"/>
      <c r="H75" s="10"/>
      <c r="I75" s="10"/>
      <c r="J75" s="10"/>
      <c r="K75" s="10"/>
      <c r="L75" s="10"/>
      <c r="M75" s="10"/>
      <c r="N75" s="10"/>
      <c r="O75" s="10"/>
      <c r="P75" s="10"/>
      <c r="Q75" s="10"/>
      <c r="R75" s="10"/>
      <c r="S75" s="10"/>
      <c r="T75" s="10"/>
      <c r="U75" s="10"/>
      <c r="V75" s="10"/>
      <c r="W75" s="10"/>
    </row>
    <row r="76" spans="1:23" x14ac:dyDescent="0.25">
      <c r="A76" s="10"/>
      <c r="B76" s="10"/>
      <c r="C76" s="10"/>
      <c r="D76" s="10"/>
      <c r="E76" s="10"/>
      <c r="F76" s="10"/>
      <c r="G76" s="10"/>
      <c r="H76" s="10"/>
      <c r="I76" s="10"/>
      <c r="J76" s="10"/>
      <c r="K76" s="10"/>
      <c r="L76" s="10"/>
      <c r="M76" s="10"/>
      <c r="N76" s="10"/>
      <c r="O76" s="10"/>
      <c r="P76" s="10"/>
      <c r="Q76" s="10"/>
      <c r="R76" s="10"/>
      <c r="S76" s="10"/>
      <c r="T76" s="10"/>
      <c r="U76" s="10"/>
      <c r="V76" s="10"/>
      <c r="W76" s="10"/>
    </row>
    <row r="77" spans="1:23" x14ac:dyDescent="0.25">
      <c r="A77" s="10"/>
      <c r="B77" s="10"/>
      <c r="C77" s="10"/>
      <c r="D77" s="10"/>
      <c r="E77" s="10"/>
      <c r="F77" s="10"/>
      <c r="G77" s="10"/>
      <c r="H77" s="10"/>
      <c r="I77" s="10"/>
      <c r="J77" s="10"/>
      <c r="K77" s="10"/>
      <c r="L77" s="10"/>
      <c r="M77" s="10"/>
      <c r="N77" s="10"/>
      <c r="O77" s="10"/>
      <c r="P77" s="10"/>
      <c r="Q77" s="10"/>
      <c r="R77" s="10"/>
      <c r="S77" s="10"/>
      <c r="T77" s="10"/>
      <c r="U77" s="10"/>
      <c r="V77" s="10"/>
      <c r="W77" s="10"/>
    </row>
    <row r="78" spans="1:23" x14ac:dyDescent="0.25">
      <c r="A78" s="10"/>
      <c r="B78" s="10"/>
      <c r="C78" s="10"/>
      <c r="D78" s="10"/>
      <c r="E78" s="10"/>
      <c r="F78" s="10"/>
      <c r="G78" s="10"/>
      <c r="H78" s="10"/>
      <c r="I78" s="10"/>
      <c r="J78" s="10"/>
      <c r="K78" s="10"/>
      <c r="L78" s="10"/>
      <c r="M78" s="10"/>
      <c r="N78" s="10"/>
      <c r="O78" s="10"/>
      <c r="P78" s="10"/>
      <c r="Q78" s="10"/>
      <c r="R78" s="10"/>
      <c r="S78" s="10"/>
      <c r="T78" s="10"/>
      <c r="U78" s="10"/>
      <c r="V78" s="10"/>
      <c r="W78" s="10"/>
    </row>
    <row r="79" spans="1:23" x14ac:dyDescent="0.25">
      <c r="A79" s="10"/>
      <c r="B79" s="10"/>
      <c r="C79" s="10"/>
      <c r="D79" s="10"/>
      <c r="E79" s="10"/>
      <c r="F79" s="10"/>
      <c r="G79" s="10"/>
      <c r="H79" s="10"/>
      <c r="I79" s="10"/>
      <c r="J79" s="10"/>
      <c r="K79" s="10"/>
      <c r="L79" s="10"/>
      <c r="M79" s="10"/>
      <c r="N79" s="10"/>
      <c r="O79" s="10"/>
      <c r="P79" s="10"/>
      <c r="Q79" s="10"/>
      <c r="R79" s="10"/>
      <c r="S79" s="10"/>
      <c r="T79" s="10"/>
      <c r="U79" s="10"/>
      <c r="V79" s="10"/>
      <c r="W79" s="10"/>
    </row>
    <row r="80" spans="1:23" x14ac:dyDescent="0.25">
      <c r="A80" s="10"/>
      <c r="B80" s="10"/>
      <c r="C80" s="10"/>
      <c r="D80" s="10"/>
      <c r="E80" s="10"/>
      <c r="F80" s="10"/>
      <c r="G80" s="10"/>
      <c r="H80" s="10"/>
      <c r="I80" s="10"/>
      <c r="J80" s="10"/>
      <c r="K80" s="10"/>
      <c r="L80" s="10"/>
      <c r="M80" s="10"/>
      <c r="N80" s="10"/>
      <c r="O80" s="10"/>
      <c r="P80" s="10"/>
      <c r="Q80" s="10"/>
      <c r="R80" s="10"/>
      <c r="S80" s="10"/>
      <c r="T80" s="10"/>
      <c r="U80" s="10"/>
      <c r="V80" s="10"/>
      <c r="W80" s="10"/>
    </row>
    <row r="81" spans="1:23" x14ac:dyDescent="0.25">
      <c r="A81" s="10"/>
      <c r="B81" s="10"/>
      <c r="C81" s="10"/>
      <c r="D81" s="10"/>
      <c r="E81" s="10"/>
      <c r="F81" s="10"/>
      <c r="G81" s="10"/>
      <c r="H81" s="10"/>
      <c r="I81" s="10"/>
      <c r="J81" s="10"/>
      <c r="K81" s="10"/>
      <c r="L81" s="10"/>
      <c r="M81" s="10"/>
      <c r="N81" s="10"/>
      <c r="O81" s="10"/>
      <c r="P81" s="10"/>
      <c r="Q81" s="10"/>
      <c r="R81" s="10"/>
      <c r="S81" s="10"/>
      <c r="T81" s="10"/>
      <c r="U81" s="10"/>
      <c r="V81" s="10"/>
      <c r="W81" s="10"/>
    </row>
    <row r="82" spans="1:23" x14ac:dyDescent="0.25">
      <c r="A82" s="10"/>
      <c r="B82" s="10"/>
      <c r="C82" s="10"/>
      <c r="D82" s="10"/>
      <c r="E82" s="10"/>
      <c r="F82" s="10"/>
      <c r="G82" s="10"/>
      <c r="H82" s="10"/>
      <c r="I82" s="10"/>
      <c r="J82" s="10"/>
      <c r="K82" s="10"/>
      <c r="L82" s="10"/>
      <c r="M82" s="10"/>
      <c r="N82" s="10"/>
      <c r="O82" s="10"/>
      <c r="P82" s="10"/>
      <c r="Q82" s="10"/>
      <c r="R82" s="10"/>
      <c r="S82" s="10"/>
      <c r="T82" s="10"/>
      <c r="U82" s="10"/>
      <c r="V82" s="10"/>
      <c r="W82" s="10"/>
    </row>
    <row r="83" spans="1:23" x14ac:dyDescent="0.25">
      <c r="A83" s="10"/>
      <c r="B83" s="10"/>
      <c r="C83" s="10"/>
      <c r="D83" s="10"/>
      <c r="E83" s="10"/>
      <c r="F83" s="10"/>
      <c r="G83" s="10"/>
      <c r="H83" s="10"/>
      <c r="I83" s="10"/>
      <c r="J83" s="10"/>
      <c r="K83" s="10"/>
      <c r="L83" s="10"/>
      <c r="M83" s="10"/>
      <c r="N83" s="10"/>
      <c r="O83" s="10"/>
      <c r="P83" s="10"/>
      <c r="Q83" s="10"/>
      <c r="R83" s="10"/>
      <c r="S83" s="10"/>
      <c r="T83" s="10"/>
      <c r="U83" s="10"/>
      <c r="V83" s="10"/>
      <c r="W83" s="10"/>
    </row>
    <row r="84" spans="1:23" x14ac:dyDescent="0.25">
      <c r="A84" s="10"/>
      <c r="B84" s="10"/>
      <c r="C84" s="10"/>
      <c r="D84" s="10"/>
      <c r="E84" s="10"/>
      <c r="F84" s="10"/>
      <c r="G84" s="10"/>
      <c r="H84" s="10"/>
      <c r="I84" s="10"/>
      <c r="J84" s="10"/>
      <c r="K84" s="10"/>
      <c r="L84" s="10"/>
      <c r="M84" s="10"/>
      <c r="N84" s="10"/>
      <c r="O84" s="10"/>
      <c r="P84" s="10"/>
      <c r="Q84" s="10"/>
      <c r="R84" s="10"/>
      <c r="S84" s="10"/>
      <c r="T84" s="10"/>
      <c r="U84" s="10"/>
      <c r="V84" s="10"/>
      <c r="W84" s="10"/>
    </row>
    <row r="85" spans="1:23" x14ac:dyDescent="0.25">
      <c r="A85" s="10"/>
      <c r="B85" s="10"/>
      <c r="C85" s="10"/>
      <c r="D85" s="10"/>
      <c r="E85" s="10"/>
      <c r="F85" s="10"/>
      <c r="G85" s="10"/>
      <c r="H85" s="10"/>
      <c r="I85" s="10"/>
      <c r="J85" s="10"/>
      <c r="K85" s="10"/>
      <c r="L85" s="10"/>
      <c r="M85" s="10"/>
      <c r="N85" s="10"/>
      <c r="O85" s="10"/>
      <c r="P85" s="10"/>
      <c r="Q85" s="10"/>
      <c r="R85" s="10"/>
      <c r="S85" s="10"/>
      <c r="T85" s="10"/>
      <c r="U85" s="10"/>
      <c r="V85" s="10"/>
      <c r="W85" s="10"/>
    </row>
    <row r="86" spans="1:23" x14ac:dyDescent="0.25">
      <c r="A86" s="10"/>
      <c r="B86" s="10"/>
      <c r="C86" s="10"/>
      <c r="D86" s="10"/>
      <c r="E86" s="10"/>
      <c r="F86" s="10"/>
      <c r="G86" s="10"/>
      <c r="H86" s="10"/>
      <c r="I86" s="10"/>
      <c r="J86" s="10"/>
      <c r="K86" s="10"/>
      <c r="L86" s="10"/>
      <c r="M86" s="10"/>
      <c r="N86" s="10"/>
      <c r="O86" s="10"/>
      <c r="P86" s="10"/>
      <c r="Q86" s="10"/>
      <c r="R86" s="10"/>
      <c r="S86" s="10"/>
      <c r="T86" s="10"/>
      <c r="U86" s="10"/>
      <c r="V86" s="10"/>
      <c r="W86" s="10"/>
    </row>
    <row r="87" spans="1:23" x14ac:dyDescent="0.25">
      <c r="A87" s="10"/>
      <c r="B87" s="10"/>
      <c r="C87" s="10"/>
      <c r="D87" s="10"/>
      <c r="E87" s="10"/>
      <c r="F87" s="10"/>
      <c r="G87" s="10"/>
      <c r="H87" s="10"/>
      <c r="I87" s="10"/>
      <c r="J87" s="10"/>
      <c r="K87" s="10"/>
      <c r="L87" s="10"/>
      <c r="M87" s="10"/>
      <c r="N87" s="10"/>
      <c r="O87" s="10"/>
      <c r="P87" s="10"/>
      <c r="Q87" s="10"/>
      <c r="R87" s="10"/>
      <c r="S87" s="10"/>
      <c r="T87" s="10"/>
      <c r="U87" s="10"/>
      <c r="V87" s="10"/>
      <c r="W87" s="10"/>
    </row>
    <row r="88" spans="1:23" x14ac:dyDescent="0.25">
      <c r="A88" s="10"/>
      <c r="B88" s="10"/>
      <c r="C88" s="10"/>
      <c r="D88" s="10"/>
      <c r="E88" s="10"/>
      <c r="F88" s="10"/>
      <c r="G88" s="10"/>
      <c r="H88" s="10"/>
      <c r="I88" s="10"/>
      <c r="J88" s="10"/>
      <c r="K88" s="10"/>
      <c r="L88" s="10"/>
      <c r="M88" s="10"/>
      <c r="N88" s="10"/>
      <c r="O88" s="10"/>
      <c r="P88" s="10"/>
      <c r="Q88" s="10"/>
      <c r="R88" s="10"/>
      <c r="S88" s="10"/>
      <c r="T88" s="10"/>
      <c r="U88" s="10"/>
      <c r="V88" s="10"/>
      <c r="W88" s="10"/>
    </row>
    <row r="89" spans="1:23" x14ac:dyDescent="0.25">
      <c r="A89" s="10"/>
      <c r="B89" s="10"/>
      <c r="C89" s="10"/>
      <c r="D89" s="10"/>
      <c r="E89" s="10"/>
      <c r="F89" s="10"/>
      <c r="G89" s="10"/>
      <c r="H89" s="10"/>
      <c r="I89" s="10"/>
      <c r="J89" s="10"/>
      <c r="K89" s="10"/>
      <c r="L89" s="10"/>
      <c r="M89" s="10"/>
      <c r="N89" s="10"/>
      <c r="O89" s="10"/>
      <c r="P89" s="10"/>
      <c r="Q89" s="10"/>
      <c r="R89" s="10"/>
      <c r="S89" s="10"/>
      <c r="T89" s="10"/>
      <c r="U89" s="10"/>
      <c r="V89" s="10"/>
      <c r="W89" s="10"/>
    </row>
    <row r="90" spans="1:23" x14ac:dyDescent="0.25">
      <c r="A90" s="10"/>
      <c r="B90" s="10"/>
      <c r="C90" s="10"/>
      <c r="D90" s="10"/>
      <c r="E90" s="10"/>
      <c r="F90" s="10"/>
      <c r="G90" s="10"/>
      <c r="H90" s="10"/>
      <c r="I90" s="10"/>
      <c r="J90" s="10"/>
      <c r="K90" s="10"/>
      <c r="L90" s="10"/>
      <c r="M90" s="10"/>
      <c r="N90" s="10"/>
      <c r="O90" s="10"/>
      <c r="P90" s="10"/>
      <c r="Q90" s="10"/>
      <c r="R90" s="10"/>
      <c r="S90" s="10"/>
      <c r="T90" s="10"/>
      <c r="U90" s="10"/>
      <c r="V90" s="10"/>
      <c r="W90" s="10"/>
    </row>
    <row r="91" spans="1:23" x14ac:dyDescent="0.25">
      <c r="A91" s="10"/>
      <c r="B91" s="10"/>
      <c r="C91" s="10"/>
      <c r="D91" s="10"/>
      <c r="E91" s="10"/>
      <c r="F91" s="10"/>
      <c r="G91" s="10"/>
      <c r="H91" s="10"/>
      <c r="I91" s="10"/>
      <c r="J91" s="10"/>
      <c r="K91" s="10"/>
      <c r="L91" s="10"/>
      <c r="M91" s="10"/>
      <c r="N91" s="10"/>
      <c r="O91" s="10"/>
      <c r="P91" s="10"/>
      <c r="Q91" s="10"/>
      <c r="R91" s="10"/>
      <c r="S91" s="10"/>
      <c r="T91" s="10"/>
      <c r="U91" s="10"/>
      <c r="V91" s="10"/>
      <c r="W91" s="10"/>
    </row>
    <row r="92" spans="1:23" x14ac:dyDescent="0.25">
      <c r="A92" s="10"/>
      <c r="B92" s="10"/>
      <c r="C92" s="10"/>
      <c r="D92" s="10"/>
      <c r="E92" s="10"/>
      <c r="F92" s="10"/>
      <c r="G92" s="10"/>
      <c r="H92" s="10"/>
      <c r="I92" s="10"/>
      <c r="J92" s="10"/>
      <c r="K92" s="10"/>
      <c r="L92" s="10"/>
      <c r="M92" s="10"/>
      <c r="N92" s="10"/>
      <c r="O92" s="10"/>
      <c r="P92" s="10"/>
      <c r="Q92" s="10"/>
      <c r="R92" s="10"/>
      <c r="S92" s="10"/>
      <c r="T92" s="10"/>
      <c r="U92" s="10"/>
      <c r="V92" s="10"/>
      <c r="W92" s="10"/>
    </row>
    <row r="93" spans="1:23" x14ac:dyDescent="0.25">
      <c r="A93" s="10"/>
      <c r="B93" s="10"/>
      <c r="C93" s="10"/>
      <c r="D93" s="10"/>
      <c r="E93" s="10"/>
      <c r="F93" s="10"/>
      <c r="G93" s="10"/>
      <c r="H93" s="10"/>
      <c r="I93" s="10"/>
      <c r="J93" s="10"/>
      <c r="K93" s="10"/>
      <c r="L93" s="10"/>
      <c r="M93" s="10"/>
      <c r="N93" s="10"/>
      <c r="O93" s="10"/>
      <c r="P93" s="10"/>
      <c r="Q93" s="10"/>
      <c r="R93" s="10"/>
      <c r="S93" s="10"/>
      <c r="T93" s="10"/>
      <c r="U93" s="10"/>
      <c r="V93" s="10"/>
      <c r="W93" s="10"/>
    </row>
    <row r="94" spans="1:23" x14ac:dyDescent="0.25">
      <c r="A94" s="10"/>
      <c r="B94" s="10"/>
      <c r="C94" s="10"/>
      <c r="D94" s="10"/>
      <c r="E94" s="10"/>
      <c r="F94" s="10"/>
      <c r="G94" s="10"/>
      <c r="H94" s="10"/>
      <c r="I94" s="10"/>
      <c r="J94" s="10"/>
      <c r="K94" s="10"/>
      <c r="L94" s="10"/>
      <c r="M94" s="10"/>
      <c r="N94" s="10"/>
      <c r="O94" s="10"/>
      <c r="P94" s="10"/>
      <c r="Q94" s="10"/>
      <c r="R94" s="10"/>
      <c r="S94" s="10"/>
      <c r="T94" s="10"/>
      <c r="U94" s="10"/>
      <c r="V94" s="10"/>
      <c r="W94" s="10"/>
    </row>
    <row r="95" spans="1:23" x14ac:dyDescent="0.25">
      <c r="A95" s="10"/>
      <c r="B95" s="10"/>
      <c r="C95" s="10"/>
      <c r="D95" s="10"/>
      <c r="E95" s="10"/>
      <c r="F95" s="10"/>
      <c r="G95" s="10"/>
      <c r="H95" s="10"/>
      <c r="I95" s="10"/>
      <c r="J95" s="10"/>
      <c r="K95" s="10"/>
      <c r="L95" s="10"/>
      <c r="M95" s="10"/>
      <c r="N95" s="10"/>
      <c r="O95" s="10"/>
      <c r="P95" s="10"/>
      <c r="Q95" s="10"/>
      <c r="R95" s="10"/>
      <c r="S95" s="10"/>
      <c r="T95" s="10"/>
      <c r="U95" s="10"/>
      <c r="V95" s="10"/>
      <c r="W95" s="10"/>
    </row>
    <row r="96" spans="1:23" x14ac:dyDescent="0.25">
      <c r="A96" s="10"/>
      <c r="B96" s="10"/>
      <c r="C96" s="10"/>
      <c r="D96" s="10"/>
      <c r="E96" s="10"/>
      <c r="F96" s="10"/>
      <c r="G96" s="10"/>
      <c r="H96" s="10"/>
      <c r="I96" s="10"/>
      <c r="J96" s="10"/>
      <c r="K96" s="10"/>
      <c r="L96" s="10"/>
      <c r="M96" s="10"/>
      <c r="N96" s="10"/>
      <c r="O96" s="10"/>
      <c r="P96" s="10"/>
      <c r="Q96" s="10"/>
      <c r="R96" s="10"/>
      <c r="S96" s="10"/>
      <c r="T96" s="10"/>
      <c r="U96" s="10"/>
      <c r="V96" s="10"/>
      <c r="W96" s="10"/>
    </row>
    <row r="97" spans="1:23" x14ac:dyDescent="0.25">
      <c r="A97" s="10"/>
      <c r="B97" s="10"/>
      <c r="C97" s="10"/>
      <c r="D97" s="10"/>
      <c r="E97" s="10"/>
      <c r="F97" s="10"/>
      <c r="G97" s="10"/>
      <c r="H97" s="10"/>
      <c r="I97" s="10"/>
      <c r="J97" s="10"/>
      <c r="K97" s="10"/>
      <c r="L97" s="10"/>
      <c r="M97" s="10"/>
      <c r="N97" s="10"/>
      <c r="O97" s="10"/>
      <c r="P97" s="10"/>
      <c r="Q97" s="10"/>
      <c r="R97" s="10"/>
      <c r="S97" s="10"/>
      <c r="T97" s="10"/>
      <c r="U97" s="10"/>
      <c r="V97" s="10"/>
      <c r="W97" s="10"/>
    </row>
    <row r="98" spans="1:23" x14ac:dyDescent="0.25">
      <c r="A98" s="10"/>
      <c r="B98" s="10"/>
      <c r="C98" s="10"/>
      <c r="D98" s="10"/>
      <c r="E98" s="10"/>
      <c r="F98" s="10"/>
      <c r="G98" s="10"/>
      <c r="H98" s="10"/>
      <c r="I98" s="10"/>
      <c r="J98" s="10"/>
      <c r="K98" s="10"/>
      <c r="L98" s="10"/>
      <c r="M98" s="10"/>
      <c r="N98" s="10"/>
      <c r="O98" s="10"/>
      <c r="P98" s="10"/>
      <c r="Q98" s="10"/>
      <c r="R98" s="10"/>
      <c r="S98" s="10"/>
      <c r="T98" s="10"/>
      <c r="U98" s="10"/>
      <c r="V98" s="10"/>
      <c r="W98" s="10"/>
    </row>
    <row r="99" spans="1:23" x14ac:dyDescent="0.25">
      <c r="A99" s="10"/>
      <c r="B99" s="10"/>
      <c r="C99" s="10"/>
      <c r="D99" s="10"/>
      <c r="E99" s="10"/>
      <c r="F99" s="10"/>
      <c r="G99" s="10"/>
      <c r="H99" s="10"/>
      <c r="I99" s="10"/>
      <c r="J99" s="10"/>
      <c r="K99" s="10"/>
      <c r="L99" s="10"/>
      <c r="M99" s="10"/>
      <c r="N99" s="10"/>
      <c r="O99" s="10"/>
      <c r="P99" s="10"/>
      <c r="Q99" s="10"/>
      <c r="R99" s="10"/>
      <c r="S99" s="10"/>
      <c r="T99" s="10"/>
      <c r="U99" s="10"/>
      <c r="V99" s="10"/>
      <c r="W99" s="10"/>
    </row>
    <row r="100" spans="1:23"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row>
    <row r="212" spans="1:23"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row>
    <row r="213" spans="1:23"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row>
    <row r="214" spans="1:23"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row>
    <row r="215" spans="1:23"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row>
    <row r="216" spans="1:23"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row>
    <row r="217" spans="1:23"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row>
    <row r="218" spans="1:23"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row>
    <row r="219" spans="1:23"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row>
    <row r="220" spans="1:23"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row>
    <row r="221" spans="1:23"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row>
    <row r="222" spans="1:23"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row>
    <row r="223" spans="1:23"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row>
    <row r="224" spans="1:23"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row>
    <row r="225" spans="1:23"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row>
    <row r="226" spans="1:23"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row>
    <row r="227" spans="1:23"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row>
    <row r="228" spans="1:23"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row>
    <row r="229" spans="1:23"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row>
    <row r="230" spans="1:23"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row>
    <row r="231" spans="1:23"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row>
    <row r="232" spans="1:23"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row>
    <row r="233" spans="1:23"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row>
    <row r="234" spans="1:23"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row>
    <row r="235" spans="1:23"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row>
    <row r="236" spans="1:23"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row>
    <row r="237" spans="1:23"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row>
    <row r="238" spans="1:23"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row>
    <row r="239" spans="1:23"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row>
    <row r="240" spans="1:23"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row>
    <row r="241" spans="1:23"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row>
    <row r="242" spans="1:23"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row>
    <row r="243" spans="1:23"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row>
    <row r="244" spans="1:23"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row>
    <row r="245" spans="1:23"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row>
    <row r="246" spans="1:23"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row>
    <row r="247" spans="1:23"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row>
    <row r="248" spans="1:23"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row>
    <row r="249" spans="1:23"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row>
    <row r="250" spans="1:23"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row>
    <row r="251" spans="1:23"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row>
    <row r="252" spans="1:23"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row>
    <row r="253" spans="1:23"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row>
    <row r="254" spans="1:23"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row>
    <row r="255" spans="1:23"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row>
    <row r="256" spans="1:23"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row>
    <row r="257" spans="1:23"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row>
    <row r="258" spans="1:23"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row>
    <row r="259" spans="1:23"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row>
    <row r="260" spans="1:23"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row>
    <row r="261" spans="1:23"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row>
    <row r="262" spans="1:23"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row>
    <row r="263" spans="1:23"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row>
    <row r="264" spans="1:23"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row>
    <row r="265" spans="1:23"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row>
    <row r="266" spans="1:23"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row>
    <row r="267" spans="1:23"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row>
    <row r="268" spans="1:23"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row>
    <row r="269" spans="1:23"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row>
    <row r="270" spans="1:23"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row>
    <row r="271" spans="1:23"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row>
    <row r="272" spans="1:23"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row>
    <row r="273" spans="1:23"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row>
    <row r="274" spans="1:23"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row>
    <row r="275" spans="1:23"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row>
    <row r="276" spans="1:23"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row>
    <row r="277" spans="1:23"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row>
    <row r="278" spans="1:23"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row>
    <row r="279" spans="1:23"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row>
    <row r="280" spans="1:23"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row>
    <row r="281" spans="1:23"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row>
    <row r="282" spans="1:23"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row>
    <row r="283" spans="1:23"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row>
    <row r="284" spans="1:23"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row>
    <row r="285" spans="1:23"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row>
    <row r="286" spans="1:23"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row>
    <row r="287" spans="1:23"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row>
    <row r="288" spans="1:23"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row>
    <row r="289" spans="1:23"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row>
    <row r="290" spans="1:23"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row>
    <row r="291" spans="1:23"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row>
    <row r="292" spans="1:23"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row>
    <row r="293" spans="1:23"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row>
    <row r="294" spans="1:23"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row>
    <row r="295" spans="1:23"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row>
    <row r="296" spans="1:23"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row>
    <row r="297" spans="1:23"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row>
    <row r="298" spans="1:23"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row>
    <row r="299" spans="1:23"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row>
    <row r="300" spans="1:23"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row>
    <row r="301" spans="1:23"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row>
    <row r="302" spans="1:23"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row>
    <row r="303" spans="1:23"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row>
    <row r="304" spans="1:23"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row>
    <row r="305" spans="1:23"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row>
    <row r="306" spans="1:23"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row>
    <row r="307" spans="1:23"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row>
    <row r="308" spans="1:23"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row>
    <row r="309" spans="1:23"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row>
    <row r="310" spans="1:23"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row>
    <row r="311" spans="1:23"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row>
    <row r="312" spans="1:23"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row>
    <row r="313" spans="1:23"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row>
    <row r="314" spans="1:23"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row>
    <row r="315" spans="1:23"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row>
    <row r="316" spans="1:23"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row>
    <row r="317" spans="1:23"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row>
    <row r="318" spans="1:23"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row>
    <row r="319" spans="1:23"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row>
    <row r="320" spans="1:23"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row>
    <row r="321" spans="1:23"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row>
    <row r="322" spans="1:23"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row>
    <row r="323" spans="1:23"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row>
    <row r="324" spans="1:23"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row>
    <row r="325" spans="1:23"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row>
    <row r="326" spans="1:23"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row>
    <row r="327" spans="1:23"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row>
    <row r="328" spans="1:23"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row>
    <row r="329" spans="1:23"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row>
    <row r="330" spans="1:23"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row>
    <row r="331" spans="1:23"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row>
    <row r="332" spans="1:23"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row>
    <row r="333" spans="1:23"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row>
    <row r="334" spans="1:23"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row>
    <row r="335" spans="1:23"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row>
    <row r="336" spans="1:23"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row>
    <row r="337" spans="1:23"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row>
    <row r="338" spans="1:23"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row>
    <row r="339" spans="1:23"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row>
    <row r="340" spans="1:23"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row>
    <row r="341" spans="1:23"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row>
    <row r="342" spans="1:23"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row>
    <row r="343" spans="1:23"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row>
    <row r="344" spans="1:23"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row>
    <row r="345" spans="1:23"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row>
    <row r="346" spans="1:23"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row>
    <row r="347" spans="1:23"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row>
    <row r="348" spans="1:23"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row>
    <row r="349" spans="1:23"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row>
    <row r="350" spans="1:23"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row>
    <row r="351" spans="1:23"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row>
    <row r="352" spans="1:23"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row>
    <row r="353" spans="1:23"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row>
    <row r="354" spans="1:23"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row>
    <row r="355" spans="1:23"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row>
    <row r="356" spans="1:23"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row>
    <row r="357" spans="1:23"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row>
    <row r="358" spans="1:23"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row>
    <row r="359" spans="1:23"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row>
    <row r="360" spans="1:23"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row>
    <row r="361" spans="1:23"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row>
    <row r="362" spans="1:23"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row>
    <row r="363" spans="1:23"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row>
    <row r="364" spans="1:23"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row>
    <row r="365" spans="1:23"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row>
    <row r="366" spans="1:23"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row>
    <row r="367" spans="1:23"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row>
    <row r="368" spans="1:23"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row>
    <row r="369" spans="1:23"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row>
    <row r="370" spans="1:23"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row>
    <row r="371" spans="1:23"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row>
    <row r="372" spans="1:23"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row>
    <row r="373" spans="1:23"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row>
    <row r="374" spans="1:23"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row>
    <row r="375" spans="1:23"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row>
    <row r="376" spans="1:23"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row>
    <row r="377" spans="1:23"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row>
    <row r="378" spans="1:23"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row>
    <row r="379" spans="1:23"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row>
    <row r="380" spans="1:23"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row>
    <row r="381" spans="1:23"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row>
    <row r="382" spans="1:23"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row>
    <row r="383" spans="1:23"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row>
    <row r="384" spans="1:23"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row>
    <row r="385" spans="1:23"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row>
    <row r="386" spans="1:23"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row>
    <row r="387" spans="1:23"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row>
    <row r="388" spans="1:23"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row>
    <row r="389" spans="1:23"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row>
    <row r="390" spans="1:23"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row>
    <row r="391" spans="1:23"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row>
    <row r="392" spans="1:23"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row>
    <row r="393" spans="1:23"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row>
    <row r="394" spans="1:23"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row>
    <row r="395" spans="1:23"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row>
    <row r="396" spans="1:23"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row>
    <row r="397" spans="1:23"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row>
    <row r="398" spans="1:23"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row>
    <row r="399" spans="1:23"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row>
    <row r="400" spans="1:23"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row>
    <row r="401" spans="1:23"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row>
    <row r="402" spans="1:23"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row>
    <row r="403" spans="1:23"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row>
    <row r="404" spans="1:23"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row>
    <row r="405" spans="1:23"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row>
    <row r="406" spans="1:23"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row>
    <row r="407" spans="1:23"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row>
    <row r="408" spans="1:23"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row>
    <row r="409" spans="1:23"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row>
    <row r="410" spans="1:23"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row>
    <row r="411" spans="1:23"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row>
    <row r="412" spans="1:23"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row>
    <row r="413" spans="1:23"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row>
    <row r="414" spans="1:23"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row>
    <row r="415" spans="1:23"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row>
    <row r="416" spans="1:23"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row>
    <row r="417" spans="1:23"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row>
    <row r="418" spans="1:23"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row>
    <row r="419" spans="1:23"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row>
    <row r="420" spans="1:23"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row>
    <row r="421" spans="1:23"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row>
    <row r="422" spans="1:23"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row>
    <row r="423" spans="1:23"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row>
    <row r="424" spans="1:23"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row>
    <row r="425" spans="1:23"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row>
    <row r="426" spans="1:23"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row>
    <row r="427" spans="1:23"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row>
    <row r="428" spans="1:23"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row>
    <row r="429" spans="1:23"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row>
    <row r="430" spans="1:23"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row>
    <row r="431" spans="1:23"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row>
    <row r="432" spans="1:23"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row>
    <row r="433" spans="1:23"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row>
    <row r="434" spans="1:23"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row>
    <row r="435" spans="1:23"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row>
    <row r="436" spans="1:23"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row>
    <row r="437" spans="1:23"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row>
    <row r="438" spans="1:23"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row>
    <row r="439" spans="1:23"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row>
    <row r="440" spans="1:23"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row>
    <row r="441" spans="1:23"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row>
    <row r="442" spans="1:23"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row>
    <row r="443" spans="1:23"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row>
    <row r="444" spans="1:23"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row>
    <row r="445" spans="1:23"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row>
    <row r="446" spans="1:23"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row>
    <row r="447" spans="1:23"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row>
    <row r="448" spans="1:23"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row>
    <row r="449" spans="1:23"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row>
    <row r="450" spans="1:23"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row>
    <row r="451" spans="1:23"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row>
    <row r="452" spans="1:23"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row>
    <row r="453" spans="1:23"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row>
    <row r="454" spans="1:23"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row>
    <row r="455" spans="1:23"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row>
    <row r="456" spans="1:23"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row>
    <row r="457" spans="1:23"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row>
    <row r="458" spans="1:23"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row>
    <row r="459" spans="1:23"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row>
    <row r="460" spans="1:23"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row>
    <row r="461" spans="1:23"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row>
    <row r="462" spans="1:23"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row>
    <row r="463" spans="1:23"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row>
    <row r="464" spans="1:23"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row>
    <row r="465" spans="1:23"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row>
    <row r="466" spans="1:23"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row>
    <row r="467" spans="1:23"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row>
    <row r="468" spans="1:23"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row>
    <row r="469" spans="1:23"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row>
    <row r="470" spans="1:23"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row>
    <row r="471" spans="1:23"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row>
    <row r="472" spans="1:23"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row>
    <row r="473" spans="1:23"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row>
    <row r="474" spans="1:23"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row>
    <row r="475" spans="1:23"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row>
    <row r="476" spans="1:23"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row>
    <row r="477" spans="1:23"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row>
    <row r="478" spans="1:23"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row>
    <row r="479" spans="1:23"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row>
    <row r="480" spans="1:23"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row>
    <row r="481" spans="1:23"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row>
    <row r="482" spans="1:23"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row>
    <row r="483" spans="1:23"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row>
    <row r="484" spans="1:23"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row>
    <row r="485" spans="1:23"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row>
    <row r="486" spans="1:23"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row>
    <row r="487" spans="1:23"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row>
    <row r="488" spans="1:23"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row>
    <row r="489" spans="1:23"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row>
    <row r="490" spans="1:23"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row>
    <row r="491" spans="1:23"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row>
    <row r="492" spans="1:23"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row>
    <row r="493" spans="1:23"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row>
    <row r="494" spans="1:23"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row>
    <row r="495" spans="1:23"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row>
    <row r="496" spans="1:23"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row>
    <row r="497" spans="1:23"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row>
    <row r="498" spans="1:23"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row>
    <row r="499" spans="1:23"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row>
    <row r="500" spans="1:23"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row>
    <row r="501" spans="1:23"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row>
    <row r="502" spans="1:23"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row>
    <row r="503" spans="1:23"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row>
    <row r="504" spans="1:23"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row>
    <row r="505" spans="1:23"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row>
    <row r="506" spans="1:23"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row>
    <row r="507" spans="1:23"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row>
    <row r="508" spans="1:23"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row>
    <row r="509" spans="1:23"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row>
    <row r="510" spans="1:23"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row>
    <row r="511" spans="1:23"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row>
    <row r="512" spans="1:23"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row>
    <row r="513" spans="1:23"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row>
    <row r="514" spans="1:23"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row>
    <row r="515" spans="1:23"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row>
    <row r="516" spans="1:23"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row>
    <row r="517" spans="1:23"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row>
    <row r="518" spans="1:23"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row>
    <row r="519" spans="1:23"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row>
    <row r="520" spans="1:23"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row>
    <row r="521" spans="1:23"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row>
    <row r="522" spans="1:23"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row>
    <row r="523" spans="1:23"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row>
    <row r="524" spans="1:23"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row>
    <row r="525" spans="1:23"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row>
    <row r="526" spans="1:23"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row>
    <row r="527" spans="1:23"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row>
    <row r="528" spans="1:23"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row>
    <row r="529" spans="1:23"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row>
    <row r="530" spans="1:23"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row>
    <row r="531" spans="1:23"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row>
    <row r="532" spans="1:23"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row>
    <row r="533" spans="1:23"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row>
    <row r="534" spans="1:23"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row>
    <row r="535" spans="1:23"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row>
    <row r="536" spans="1:23"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row>
    <row r="537" spans="1:23"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row>
    <row r="538" spans="1:23"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row>
    <row r="539" spans="1:23"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row>
    <row r="540" spans="1:23"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row>
    <row r="541" spans="1:23"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row>
    <row r="542" spans="1:23"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row>
    <row r="543" spans="1:23"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row>
    <row r="544" spans="1:23"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row>
    <row r="545" spans="1:23"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row>
    <row r="546" spans="1:23"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row>
    <row r="547" spans="1:23"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row>
    <row r="548" spans="1:23"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row>
    <row r="549" spans="1:23"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row>
    <row r="550" spans="1:23"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row>
    <row r="551" spans="1:23"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row>
    <row r="552" spans="1:23"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row>
    <row r="553" spans="1:23"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row>
    <row r="554" spans="1:23"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row>
    <row r="555" spans="1:23"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row>
    <row r="556" spans="1:23"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row>
    <row r="557" spans="1:23"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row>
    <row r="558" spans="1:23"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row>
    <row r="559" spans="1:23"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row>
    <row r="560" spans="1:23"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row>
    <row r="561" spans="1:23"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row>
    <row r="562" spans="1:23"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row>
    <row r="563" spans="1:23"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row>
    <row r="564" spans="1:23"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row>
    <row r="565" spans="1:23"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row>
    <row r="566" spans="1:23"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row>
    <row r="567" spans="1:23"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row>
    <row r="568" spans="1:23"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row>
    <row r="569" spans="1:23"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row>
    <row r="570" spans="1:23"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row>
    <row r="571" spans="1:23"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row>
    <row r="572" spans="1:23"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row>
    <row r="573" spans="1:23"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row>
    <row r="574" spans="1:23"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row>
    <row r="575" spans="1:23"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row>
    <row r="576" spans="1:23"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row>
    <row r="577" spans="1:23"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row>
    <row r="578" spans="1:23"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row>
    <row r="579" spans="1:23"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row>
    <row r="580" spans="1:23"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row>
    <row r="581" spans="1:23"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row>
    <row r="582" spans="1:23"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row>
    <row r="583" spans="1:23"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row>
    <row r="584" spans="1:23"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row>
    <row r="585" spans="1:23"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row>
    <row r="586" spans="1:23"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row>
    <row r="587" spans="1:23"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row>
    <row r="588" spans="1:23"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row>
    <row r="589" spans="1:23"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row>
    <row r="590" spans="1:23"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row>
    <row r="591" spans="1:23"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row>
    <row r="592" spans="1:23"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row>
    <row r="593" spans="1:23"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row>
    <row r="594" spans="1:23"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row>
    <row r="595" spans="1:23"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row>
    <row r="596" spans="1:23"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row>
    <row r="597" spans="1:23"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row>
    <row r="598" spans="1:23"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row>
    <row r="599" spans="1:23"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row>
    <row r="600" spans="1:23"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row>
    <row r="601" spans="1:23"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row>
    <row r="602" spans="1:23"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row>
    <row r="603" spans="1:23"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row>
    <row r="604" spans="1:23"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row>
    <row r="605" spans="1:23"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row>
    <row r="606" spans="1:23"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row>
    <row r="607" spans="1:23"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row>
    <row r="608" spans="1:23"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row>
    <row r="609" spans="1:23"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row>
    <row r="610" spans="1:23"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row>
    <row r="611" spans="1:23"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row>
    <row r="612" spans="1:23"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row>
    <row r="613" spans="1:23"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row>
    <row r="614" spans="1:23"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row>
    <row r="615" spans="1:23"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row>
    <row r="616" spans="1:23"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row>
    <row r="617" spans="1:23"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row>
    <row r="618" spans="1:23"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row>
    <row r="619" spans="1:23"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row>
    <row r="620" spans="1:23"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row>
    <row r="621" spans="1:23"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row>
    <row r="622" spans="1:23"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row>
    <row r="623" spans="1:23"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row>
    <row r="624" spans="1:23"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row>
    <row r="625" spans="1:23"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row>
    <row r="626" spans="1:23"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row>
    <row r="627" spans="1:23"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row>
    <row r="628" spans="1:23"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row>
    <row r="629" spans="1:23"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row>
    <row r="630" spans="1:23"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row>
    <row r="631" spans="1:23"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row>
    <row r="632" spans="1:23"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row>
    <row r="633" spans="1:23"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row>
    <row r="634" spans="1:23"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row>
    <row r="635" spans="1:23"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row>
    <row r="636" spans="1:23"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row>
    <row r="637" spans="1:23"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row>
    <row r="638" spans="1:23"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row>
    <row r="639" spans="1:23"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row>
    <row r="640" spans="1:23"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row>
    <row r="641" spans="1:23"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row>
    <row r="642" spans="1:23"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row>
    <row r="643" spans="1:23"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row>
    <row r="644" spans="1:23"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row>
    <row r="645" spans="1:23"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row>
    <row r="646" spans="1:23"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row>
    <row r="647" spans="1:23"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row>
    <row r="648" spans="1:23"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row>
    <row r="649" spans="1:23"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row>
    <row r="650" spans="1:23"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row>
    <row r="651" spans="1:23"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row>
    <row r="652" spans="1:23"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row>
    <row r="653" spans="1:23"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row>
    <row r="654" spans="1:23"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row>
    <row r="655" spans="1:23"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row>
    <row r="656" spans="1:23"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row>
    <row r="657" spans="1:23"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row>
    <row r="658" spans="1:23"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row>
    <row r="659" spans="1:23"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row>
    <row r="660" spans="1:23"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row>
    <row r="661" spans="1:23"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row>
    <row r="662" spans="1:23"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row>
    <row r="663" spans="1:23"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row>
    <row r="664" spans="1:23"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row>
    <row r="665" spans="1:23"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row>
    <row r="666" spans="1:23"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row>
    <row r="667" spans="1:23"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row>
    <row r="668" spans="1:23"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row>
    <row r="669" spans="1:23"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row>
    <row r="670" spans="1:23"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row>
    <row r="671" spans="1:23"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row>
    <row r="672" spans="1:23"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row>
    <row r="673" spans="1:23"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row>
    <row r="674" spans="1:23"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row>
    <row r="675" spans="1:23"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row>
    <row r="676" spans="1:23"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row>
    <row r="677" spans="1:23"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row>
    <row r="678" spans="1:23"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row>
    <row r="679" spans="1:23"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row>
    <row r="680" spans="1:23"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row>
    <row r="681" spans="1:23"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row>
    <row r="682" spans="1:23"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row>
    <row r="683" spans="1:23"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row>
    <row r="684" spans="1:23"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row>
    <row r="685" spans="1:23"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row>
    <row r="686" spans="1:23"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row>
    <row r="687" spans="1:23"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row>
    <row r="688" spans="1:23"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row>
    <row r="689" spans="1:23"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row>
    <row r="690" spans="1:23"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row>
    <row r="691" spans="1:23"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row>
    <row r="692" spans="1:23"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row>
    <row r="693" spans="1:23"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row>
    <row r="694" spans="1:23"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row>
    <row r="695" spans="1:23"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row>
    <row r="696" spans="1:23"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row>
    <row r="697" spans="1:23"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row>
    <row r="698" spans="1:23"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row>
    <row r="699" spans="1:23"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row>
    <row r="700" spans="1:23"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row>
    <row r="701" spans="1:23"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row>
    <row r="702" spans="1:23"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row>
    <row r="703" spans="1:23"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row>
    <row r="704" spans="1:23"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row>
    <row r="705" spans="1:23"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row>
    <row r="706" spans="1:23"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row>
    <row r="707" spans="1:23"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row>
    <row r="708" spans="1:23"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row>
    <row r="709" spans="1:23"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row>
    <row r="710" spans="1:23"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row>
    <row r="711" spans="1:23"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row>
    <row r="712" spans="1:23"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row>
    <row r="713" spans="1:23"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row>
    <row r="714" spans="1:23"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row>
    <row r="715" spans="1:23"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row>
    <row r="716" spans="1:23"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row>
    <row r="717" spans="1:23"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row>
    <row r="718" spans="1:23"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row>
    <row r="719" spans="1:23"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row>
    <row r="720" spans="1:23"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row>
    <row r="721" spans="1:23"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row>
    <row r="722" spans="1:23"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row>
    <row r="723" spans="1:23"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row>
    <row r="724" spans="1:23"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row>
    <row r="725" spans="1:23"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row>
    <row r="726" spans="1:23"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row>
    <row r="727" spans="1:23"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row>
    <row r="728" spans="1:23"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row>
    <row r="729" spans="1:23"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row>
    <row r="730" spans="1:23"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row>
    <row r="731" spans="1:23"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row>
    <row r="732" spans="1:23"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row>
    <row r="733" spans="1:23"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row>
    <row r="734" spans="1:23"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row>
    <row r="735" spans="1:23"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row>
    <row r="736" spans="1:23"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row>
    <row r="737" spans="1:23"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row>
    <row r="738" spans="1:23"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row>
    <row r="739" spans="1:23"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row>
    <row r="740" spans="1:23"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row>
    <row r="741" spans="1:23"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row>
    <row r="742" spans="1:23"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row>
    <row r="743" spans="1:23"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row>
    <row r="744" spans="1:23"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row>
    <row r="745" spans="1:23"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row>
    <row r="746" spans="1:23"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row>
    <row r="747" spans="1:23"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row>
    <row r="748" spans="1:23"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row>
    <row r="749" spans="1:23"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row>
    <row r="750" spans="1:23"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row>
    <row r="751" spans="1:23"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row>
    <row r="752" spans="1:23"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row>
    <row r="753" spans="1:23"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row>
    <row r="754" spans="1:23"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row>
    <row r="755" spans="1:23"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row>
    <row r="756" spans="1:23"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row>
    <row r="757" spans="1:23"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row>
    <row r="758" spans="1:23"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row>
    <row r="759" spans="1:23"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row>
    <row r="760" spans="1:23"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row>
    <row r="761" spans="1:23"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row>
    <row r="762" spans="1:23"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row>
    <row r="763" spans="1:23"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row>
    <row r="764" spans="1:23"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row>
    <row r="765" spans="1:23"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row>
    <row r="766" spans="1:23"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row>
    <row r="767" spans="1:23"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row>
    <row r="768" spans="1:23"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row>
    <row r="769" spans="1:23"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row>
    <row r="770" spans="1:23"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row>
    <row r="771" spans="1:23"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row>
    <row r="772" spans="1:23"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row>
    <row r="773" spans="1:23"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row>
    <row r="774" spans="1:23"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row>
    <row r="775" spans="1:23"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row>
    <row r="776" spans="1:23"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row>
    <row r="777" spans="1:23"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row>
    <row r="778" spans="1:23"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row>
    <row r="779" spans="1:23"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row>
    <row r="780" spans="1:23"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row>
    <row r="781" spans="1:23"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row>
    <row r="782" spans="1:23"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row>
    <row r="783" spans="1:23"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row>
    <row r="784" spans="1:23"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row>
    <row r="785" spans="1:23"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row>
    <row r="786" spans="1:23"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row>
    <row r="787" spans="1:23"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row>
    <row r="788" spans="1:23"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row>
    <row r="789" spans="1:23"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row>
    <row r="790" spans="1:23"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row>
    <row r="791" spans="1:23"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row>
    <row r="792" spans="1:23"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row>
    <row r="793" spans="1:23"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row>
    <row r="794" spans="1:23"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row>
    <row r="795" spans="1:23"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row>
    <row r="796" spans="1:23"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row>
    <row r="797" spans="1:23"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row>
    <row r="798" spans="1:23"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row>
    <row r="799" spans="1:23"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row>
    <row r="800" spans="1:23"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row>
    <row r="801" spans="1:23"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row>
    <row r="802" spans="1:23"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row>
    <row r="803" spans="1:23"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row>
    <row r="804" spans="1:23"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row>
    <row r="805" spans="1:23"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row>
    <row r="806" spans="1:23"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row>
    <row r="807" spans="1:23"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row>
    <row r="808" spans="1:23"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row>
    <row r="809" spans="1:23"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row>
    <row r="810" spans="1:23"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row>
    <row r="811" spans="1:23"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row>
    <row r="812" spans="1:23"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row>
    <row r="813" spans="1:23"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row>
    <row r="814" spans="1:23"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row>
    <row r="815" spans="1:23"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row>
    <row r="816" spans="1:23"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row>
    <row r="817" spans="1:23"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row>
    <row r="818" spans="1:23"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row>
    <row r="819" spans="1:23"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row>
    <row r="820" spans="1:23"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row>
    <row r="821" spans="1:23"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row>
    <row r="822" spans="1:23"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row>
    <row r="823" spans="1:23"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row>
    <row r="824" spans="1:23"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row>
    <row r="825" spans="1:23"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row>
    <row r="826" spans="1:23"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row>
    <row r="827" spans="1:23"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row>
    <row r="828" spans="1:23"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row>
    <row r="829" spans="1:23"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row>
    <row r="830" spans="1:23"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row>
    <row r="831" spans="1:23"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row>
    <row r="832" spans="1:23"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row>
    <row r="833" spans="1:23"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row>
    <row r="834" spans="1:23"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row>
    <row r="835" spans="1:23"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row>
    <row r="836" spans="1:23"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row>
    <row r="837" spans="1:23"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row>
    <row r="838" spans="1:23"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row>
    <row r="839" spans="1:23"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row>
    <row r="840" spans="1:23"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row>
    <row r="841" spans="1:23"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row>
    <row r="842" spans="1:23"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row>
    <row r="843" spans="1:23"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row>
    <row r="844" spans="1:23"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row>
    <row r="845" spans="1:23"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row>
    <row r="846" spans="1:23"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row>
    <row r="847" spans="1:23"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row>
    <row r="848" spans="1:23"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row>
    <row r="849" spans="1:23"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row>
    <row r="850" spans="1:23"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row>
    <row r="851" spans="1:23"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row>
    <row r="852" spans="1:23"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row>
    <row r="853" spans="1:23"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row>
    <row r="854" spans="1:23"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row>
    <row r="855" spans="1:23"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row>
    <row r="856" spans="1:23"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row>
    <row r="857" spans="1:23"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row>
    <row r="858" spans="1:23"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row>
    <row r="859" spans="1:23"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row>
    <row r="860" spans="1:23"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row>
    <row r="861" spans="1:23"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row>
    <row r="862" spans="1:23"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row>
    <row r="863" spans="1:23"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row>
    <row r="864" spans="1:23"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row>
    <row r="865" spans="1:23"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row>
    <row r="866" spans="1:23"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row>
    <row r="867" spans="1:23"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row>
    <row r="868" spans="1:23"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row>
    <row r="869" spans="1:23"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row>
    <row r="870" spans="1:23"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row>
    <row r="871" spans="1:23"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row>
    <row r="872" spans="1:23"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row>
    <row r="873" spans="1:23"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row>
    <row r="874" spans="1:23"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row>
    <row r="875" spans="1:23"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row>
    <row r="876" spans="1:23"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row>
    <row r="877" spans="1:23"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row>
    <row r="878" spans="1:23"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row>
    <row r="879" spans="1:23"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row>
    <row r="880" spans="1:23"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row>
    <row r="881" spans="1:23"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row>
    <row r="882" spans="1:23"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row>
    <row r="883" spans="1:23"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row>
    <row r="884" spans="1:23"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row>
    <row r="885" spans="1:23"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row>
    <row r="886" spans="1:23"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row>
    <row r="887" spans="1:23"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row>
    <row r="888" spans="1:23"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row>
    <row r="889" spans="1:23"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row>
    <row r="890" spans="1:23"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row>
    <row r="891" spans="1:23"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row>
    <row r="892" spans="1:23"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row>
    <row r="893" spans="1:23"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row>
    <row r="894" spans="1:23"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row>
    <row r="895" spans="1:23"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row>
    <row r="896" spans="1:23"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row>
    <row r="897" spans="1:23"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row>
    <row r="898" spans="1:23"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row>
    <row r="899" spans="1:23"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row>
    <row r="900" spans="1:23"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row>
    <row r="901" spans="1:23"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row>
    <row r="902" spans="1:23"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row>
    <row r="903" spans="1:23"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row>
    <row r="904" spans="1:23"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row>
    <row r="905" spans="1:23"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row>
    <row r="906" spans="1:23"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row>
    <row r="907" spans="1:23"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row>
    <row r="908" spans="1:23"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row>
    <row r="909" spans="1:23"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row>
    <row r="910" spans="1:23"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row>
    <row r="911" spans="1:23"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row>
    <row r="912" spans="1:23"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row>
    <row r="913" spans="1:23"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row>
    <row r="914" spans="1:23"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row>
    <row r="915" spans="1:23"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row>
    <row r="916" spans="1:23"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row>
    <row r="917" spans="1:23"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row>
    <row r="918" spans="1:23"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row>
    <row r="919" spans="1:23"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row>
    <row r="920" spans="1:23"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row>
    <row r="921" spans="1:23"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row>
    <row r="922" spans="1:23"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row>
    <row r="923" spans="1:23"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row>
    <row r="924" spans="1:23"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row>
    <row r="925" spans="1:23"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row>
    <row r="926" spans="1:23"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row>
    <row r="927" spans="1:23"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row>
    <row r="928" spans="1:23"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row>
    <row r="929" spans="1:23"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row>
    <row r="930" spans="1:23"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row>
    <row r="931" spans="1:23"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row>
    <row r="932" spans="1:23"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row>
    <row r="933" spans="1:23"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row>
    <row r="934" spans="1:23"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row>
    <row r="935" spans="1:23"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row>
    <row r="936" spans="1:23"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row>
    <row r="937" spans="1:23"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row>
    <row r="938" spans="1:23"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row>
    <row r="939" spans="1:23"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row>
    <row r="940" spans="1:23"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row>
    <row r="941" spans="1:23"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row>
    <row r="942" spans="1:23"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row>
    <row r="943" spans="1:23"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row>
    <row r="944" spans="1:23"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row>
    <row r="945" spans="1:23"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row>
    <row r="946" spans="1:23"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row>
    <row r="947" spans="1:23"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row>
    <row r="948" spans="1:23"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row>
    <row r="949" spans="1:23"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row>
    <row r="950" spans="1:23"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row>
    <row r="951" spans="1:23"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row>
    <row r="952" spans="1:23"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row>
    <row r="953" spans="1:23"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row>
    <row r="954" spans="1:23"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row>
    <row r="955" spans="1:23"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row>
    <row r="956" spans="1:23"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row>
    <row r="957" spans="1:23"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row>
    <row r="958" spans="1:23"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row>
    <row r="959" spans="1:23"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row>
    <row r="960" spans="1:23"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row>
    <row r="961" spans="1:23"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row>
    <row r="962" spans="1:23"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row>
    <row r="963" spans="1:23"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row>
    <row r="964" spans="1:23"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row>
    <row r="965" spans="1:23"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row>
    <row r="966" spans="1:23"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row>
    <row r="967" spans="1:23"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row>
    <row r="968" spans="1:23"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row>
    <row r="969" spans="1:23"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row>
    <row r="970" spans="1:23"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row>
    <row r="971" spans="1:23"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row>
    <row r="972" spans="1:23"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row>
    <row r="973" spans="1:23"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row>
    <row r="974" spans="1:23"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row>
    <row r="975" spans="1:23"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row>
    <row r="976" spans="1:23"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row>
    <row r="977" spans="1:23"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row>
    <row r="978" spans="1:23"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row>
    <row r="979" spans="1:23"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row>
    <row r="980" spans="1:23"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row>
    <row r="981" spans="1:23"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row>
    <row r="982" spans="1:23"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row>
    <row r="983" spans="1:23"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row>
    <row r="984" spans="1:23"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row>
    <row r="985" spans="1:23"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row>
    <row r="986" spans="1:23"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row>
    <row r="987" spans="1:23"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row>
    <row r="988" spans="1:23"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row>
    <row r="989" spans="1:23"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row>
    <row r="990" spans="1:23"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row>
    <row r="991" spans="1:23"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row>
    <row r="992" spans="1:23"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row>
    <row r="993" spans="1:23"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row>
    <row r="994" spans="1:23"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row>
    <row r="995" spans="1:23"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row>
    <row r="996" spans="1:23"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row>
    <row r="997" spans="1:23"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row>
    <row r="998" spans="1:23"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row>
    <row r="999" spans="1:23"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row>
    <row r="1000" spans="1:23"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row>
    <row r="1001" spans="1:23"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row>
    <row r="1002" spans="1:23"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row>
    <row r="1003" spans="1:23"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row>
    <row r="1004" spans="1:23"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row>
    <row r="1005" spans="1:23"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row>
    <row r="1006" spans="1:23"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row>
    <row r="1007" spans="1:23"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row>
    <row r="1008" spans="1:23"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row>
    <row r="1009" spans="1:23"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row>
    <row r="1010" spans="1:23"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row>
    <row r="1011" spans="1:23"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row>
    <row r="1012" spans="1:23"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row>
    <row r="1013" spans="1:23"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row>
    <row r="1014" spans="1:23"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row>
    <row r="1015" spans="1:23"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row>
    <row r="1016" spans="1:23"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row>
    <row r="1017" spans="1:23"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row>
    <row r="1018" spans="1:23"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row>
    <row r="1019" spans="1:23"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row>
    <row r="1020" spans="1:23"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row>
    <row r="1021" spans="1:23"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row>
    <row r="1022" spans="1:23"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row>
    <row r="1023" spans="1:23"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row>
    <row r="1024" spans="1:23"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row>
    <row r="1025" spans="1:23"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row>
    <row r="1026" spans="1:23"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row>
    <row r="1027" spans="1:23"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row>
    <row r="1028" spans="1:23"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row>
    <row r="1029" spans="1:23"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row>
    <row r="1030" spans="1:23"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row>
    <row r="1031" spans="1:23"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row>
    <row r="1032" spans="1:23"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row>
    <row r="1033" spans="1:23"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row>
    <row r="1034" spans="1:23"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row>
    <row r="1035" spans="1:23"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row>
    <row r="1036" spans="1:23"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row>
    <row r="1037" spans="1:23"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row>
    <row r="1038" spans="1:23"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row>
    <row r="1039" spans="1:23"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row>
    <row r="1040" spans="1:23"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row>
    <row r="1041" spans="1:23"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row>
    <row r="1042" spans="1:23"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row>
    <row r="1043" spans="1:23"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row>
    <row r="1044" spans="1:23"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row>
    <row r="1045" spans="1:23"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row>
    <row r="1046" spans="1:23"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row>
    <row r="1047" spans="1:23"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row>
    <row r="1048" spans="1:23"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row>
    <row r="1049" spans="1:23"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row>
    <row r="1050" spans="1:23"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row>
    <row r="1051" spans="1:23"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row>
    <row r="1052" spans="1:23"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row>
    <row r="1053" spans="1:23"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row>
    <row r="1054" spans="1:23"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row>
    <row r="1055" spans="1:23"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row>
    <row r="1056" spans="1:23"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row>
    <row r="1057" spans="1:23"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row>
    <row r="1058" spans="1:23"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row>
    <row r="1059" spans="1:23"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row>
    <row r="1060" spans="1:23"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row>
    <row r="1061" spans="1:23"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row>
    <row r="1062" spans="1:23"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row>
    <row r="1063" spans="1:23"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row>
    <row r="1064" spans="1:23"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row>
    <row r="1065" spans="1:23"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row>
    <row r="1066" spans="1:23"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row>
    <row r="1067" spans="1:23"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row>
    <row r="1068" spans="1:23"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row>
    <row r="1069" spans="1:23"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row>
    <row r="1070" spans="1:23"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row>
    <row r="1071" spans="1:23"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row>
    <row r="1072" spans="1:23"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row>
    <row r="1073" spans="1:23"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row>
    <row r="1074" spans="1:23"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row>
    <row r="1075" spans="1:23"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row>
    <row r="1076" spans="1:23"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row>
    <row r="1077" spans="1:23"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row>
    <row r="1078" spans="1:23"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row>
    <row r="1079" spans="1:23"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row>
    <row r="1080" spans="1:23"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row>
    <row r="1081" spans="1:23"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row>
    <row r="1082" spans="1:23"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row>
    <row r="1083" spans="1:23"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row>
    <row r="1084" spans="1:23"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row>
    <row r="1085" spans="1:23"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row>
    <row r="1086" spans="1:23"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row>
    <row r="1087" spans="1:23"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row>
    <row r="1088" spans="1:23"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row>
    <row r="1089" spans="1:23"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row>
    <row r="1090" spans="1:23"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row>
    <row r="1091" spans="1:23"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row>
    <row r="1092" spans="1:23"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row>
    <row r="1093" spans="1:23"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row>
    <row r="1094" spans="1:23"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row>
    <row r="1095" spans="1:23"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row>
    <row r="1096" spans="1:23"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row>
    <row r="1097" spans="1:23"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row>
    <row r="1098" spans="1:23"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row>
    <row r="1099" spans="1:23"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row>
    <row r="1100" spans="1:23"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row>
    <row r="1101" spans="1:23"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row>
    <row r="1102" spans="1:23"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row>
    <row r="1103" spans="1:23"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row>
    <row r="1104" spans="1:23"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row>
    <row r="1105" spans="1:23"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row>
    <row r="1106" spans="1:23"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row>
    <row r="1107" spans="1:23"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row>
    <row r="1108" spans="1:23"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row>
    <row r="1109" spans="1:23"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row>
    <row r="1110" spans="1:23"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row>
    <row r="1111" spans="1:23"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row>
    <row r="1112" spans="1:23"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row>
    <row r="1113" spans="1:23"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row>
    <row r="1114" spans="1:23"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row>
    <row r="1115" spans="1:23"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row>
    <row r="1116" spans="1:23"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row>
    <row r="1117" spans="1:23"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row>
    <row r="1118" spans="1:23"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row>
    <row r="1119" spans="1:23"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row>
    <row r="1120" spans="1:23"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row>
    <row r="1121" spans="1:23" x14ac:dyDescent="0.2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row>
  </sheetData>
  <mergeCells count="1">
    <mergeCell ref="A1:W1"/>
  </mergeCell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9"/>
  <sheetViews>
    <sheetView zoomScaleNormal="100" workbookViewId="0">
      <pane xSplit="1" ySplit="2" topLeftCell="B3" activePane="bottomRight" state="frozen"/>
      <selection pane="topRight" activeCell="B1" sqref="B1"/>
      <selection pane="bottomLeft" activeCell="A5" sqref="A5"/>
      <selection pane="bottomRight" activeCell="E19" sqref="E19"/>
    </sheetView>
  </sheetViews>
  <sheetFormatPr defaultRowHeight="15" x14ac:dyDescent="0.25"/>
  <cols>
    <col min="1" max="1" width="41.5703125" style="131" customWidth="1"/>
    <col min="2" max="4" width="23.5703125" style="131" customWidth="1"/>
    <col min="5" max="5" width="14.28515625" style="226" customWidth="1"/>
    <col min="6" max="6" width="8.85546875" style="226" customWidth="1"/>
    <col min="7" max="9" width="8.42578125" style="226" bestFit="1" customWidth="1"/>
    <col min="10" max="33" width="9.140625" style="218"/>
    <col min="34" max="16384" width="9.140625" style="131"/>
  </cols>
  <sheetData>
    <row r="1" spans="1:9" ht="15" customHeight="1" x14ac:dyDescent="0.25">
      <c r="A1" s="290" t="s">
        <v>73</v>
      </c>
      <c r="B1" s="347" t="s">
        <v>74</v>
      </c>
      <c r="C1" s="347" t="s">
        <v>76</v>
      </c>
      <c r="D1" s="294" t="s">
        <v>75</v>
      </c>
      <c r="E1" s="349"/>
      <c r="F1" s="349"/>
      <c r="G1" s="349"/>
      <c r="H1" s="349"/>
      <c r="I1" s="350"/>
    </row>
    <row r="2" spans="1:9" ht="26.25" customHeight="1" x14ac:dyDescent="0.25">
      <c r="A2" s="291"/>
      <c r="B2" s="348"/>
      <c r="C2" s="348"/>
      <c r="D2" s="295"/>
      <c r="E2" s="67">
        <v>2015</v>
      </c>
      <c r="F2" s="68">
        <v>2016</v>
      </c>
      <c r="G2" s="67">
        <v>2017</v>
      </c>
      <c r="H2" s="68">
        <v>2018</v>
      </c>
      <c r="I2" s="67">
        <v>2019</v>
      </c>
    </row>
    <row r="3" spans="1:9" x14ac:dyDescent="0.25">
      <c r="A3" s="227" t="s">
        <v>456</v>
      </c>
      <c r="B3" s="219" t="s">
        <v>23</v>
      </c>
      <c r="C3" s="229"/>
      <c r="D3" s="229" t="s">
        <v>457</v>
      </c>
      <c r="E3" s="220" t="e">
        <f>'Base de Dados - Social'!G10/'Base de Dados - Social'!G16</f>
        <v>#VALUE!</v>
      </c>
      <c r="F3" s="220" t="e">
        <f>'Base de Dados - Social'!H10/'Base de Dados - Social'!H16</f>
        <v>#DIV/0!</v>
      </c>
      <c r="G3" s="220" t="e">
        <f>'Base de Dados - Social'!I10/'Base de Dados - Social'!I16</f>
        <v>#DIV/0!</v>
      </c>
      <c r="H3" s="220" t="e">
        <f>'Base de Dados - Social'!J10/'Base de Dados - Social'!J16</f>
        <v>#DIV/0!</v>
      </c>
      <c r="I3" s="220" t="e">
        <f>'Base de Dados - Social'!K10/'Base de Dados - Social'!K16</f>
        <v>#DIV/0!</v>
      </c>
    </row>
    <row r="4" spans="1:9" s="218" customFormat="1" x14ac:dyDescent="0.25">
      <c r="A4" s="230" t="s">
        <v>423</v>
      </c>
      <c r="B4" s="231" t="s">
        <v>430</v>
      </c>
      <c r="C4" s="193"/>
      <c r="D4" s="73" t="s">
        <v>79</v>
      </c>
      <c r="E4" s="60">
        <f>('Base de Dados - Social'!G4/'Base de Dados - Social'!G3)-1</f>
        <v>7.9322741505276628E-2</v>
      </c>
      <c r="F4" s="60" t="e">
        <f>('Base de Dados - Social'!H4/'Base de Dados - Social'!H3)-1</f>
        <v>#DIV/0!</v>
      </c>
      <c r="G4" s="60" t="e">
        <f>('Base de Dados - Social'!I4/'Base de Dados - Social'!I3)-1</f>
        <v>#DIV/0!</v>
      </c>
      <c r="H4" s="60" t="e">
        <f>('Base de Dados - Social'!J4/'Base de Dados - Social'!J3)-1</f>
        <v>#DIV/0!</v>
      </c>
      <c r="I4" s="60" t="e">
        <f>('Base de Dados - Social'!K4/'Base de Dados - Social'!K3)-1</f>
        <v>#DIV/0!</v>
      </c>
    </row>
    <row r="5" spans="1:9" s="218" customFormat="1" x14ac:dyDescent="0.25">
      <c r="A5" s="227" t="s">
        <v>424</v>
      </c>
      <c r="B5" s="219" t="s">
        <v>430</v>
      </c>
      <c r="C5" s="214"/>
      <c r="D5" s="229" t="s">
        <v>79</v>
      </c>
      <c r="E5" s="60" t="e">
        <f>('Base de Dados - Social'!G6/'Base de Dados - Social'!G5)-1</f>
        <v>#VALUE!</v>
      </c>
      <c r="F5" s="60" t="e">
        <f>('Base de Dados - Social'!H6/'Base de Dados - Social'!H5)-1</f>
        <v>#DIV/0!</v>
      </c>
      <c r="G5" s="60" t="e">
        <f>('Base de Dados - Social'!I6/'Base de Dados - Social'!I5)-1</f>
        <v>#DIV/0!</v>
      </c>
      <c r="H5" s="60" t="e">
        <f>('Base de Dados - Social'!J6/'Base de Dados - Social'!J5)-1</f>
        <v>#DIV/0!</v>
      </c>
      <c r="I5" s="60" t="e">
        <f>('Base de Dados - Social'!K6/'Base de Dados - Social'!K5)-1</f>
        <v>#DIV/0!</v>
      </c>
    </row>
    <row r="6" spans="1:9" s="218" customFormat="1" x14ac:dyDescent="0.25">
      <c r="A6" s="230" t="s">
        <v>425</v>
      </c>
      <c r="B6" s="231" t="s">
        <v>430</v>
      </c>
      <c r="C6" s="193"/>
      <c r="D6" s="73" t="s">
        <v>466</v>
      </c>
      <c r="E6" s="221" t="e">
        <f>('Base de Dados - Social'!G8/'Base de Dados - Social'!G7)-1</f>
        <v>#VALUE!</v>
      </c>
      <c r="F6" s="221" t="e">
        <f>('Base de Dados - Social'!H8/'Base de Dados - Social'!H7)-1</f>
        <v>#DIV/0!</v>
      </c>
      <c r="G6" s="221" t="e">
        <f>('Base de Dados - Social'!I8/'Base de Dados - Social'!I7)-1</f>
        <v>#DIV/0!</v>
      </c>
      <c r="H6" s="221" t="e">
        <f>('Base de Dados - Social'!J8/'Base de Dados - Social'!J7)-1</f>
        <v>#DIV/0!</v>
      </c>
      <c r="I6" s="221" t="e">
        <f>('Base de Dados - Social'!K8/'Base de Dados - Social'!K7)-1</f>
        <v>#DIV/0!</v>
      </c>
    </row>
    <row r="7" spans="1:9" s="218" customFormat="1" x14ac:dyDescent="0.25">
      <c r="A7" s="227" t="s">
        <v>426</v>
      </c>
      <c r="B7" s="219" t="s">
        <v>23</v>
      </c>
      <c r="C7" s="214"/>
      <c r="D7" s="229" t="s">
        <v>79</v>
      </c>
      <c r="E7" s="60" t="e">
        <f>('Base de Dados - Social'!G9/'Base de Dados - Social'!G10)*1000</f>
        <v>#VALUE!</v>
      </c>
      <c r="F7" s="60" t="e">
        <f>('Base de Dados - Social'!H9/'Base de Dados - Social'!H10)*1000</f>
        <v>#DIV/0!</v>
      </c>
      <c r="G7" s="60" t="e">
        <f>('Base de Dados - Social'!I9/'Base de Dados - Social'!I10)*1000</f>
        <v>#DIV/0!</v>
      </c>
      <c r="H7" s="60" t="e">
        <f>('Base de Dados - Social'!J9/'Base de Dados - Social'!J10)*1000</f>
        <v>#DIV/0!</v>
      </c>
      <c r="I7" s="60" t="e">
        <f>('Base de Dados - Social'!K9/'Base de Dados - Social'!K10)*1000</f>
        <v>#DIV/0!</v>
      </c>
    </row>
    <row r="8" spans="1:9" s="218" customFormat="1" x14ac:dyDescent="0.25">
      <c r="A8" s="230" t="s">
        <v>427</v>
      </c>
      <c r="B8" s="231" t="s">
        <v>23</v>
      </c>
      <c r="C8" s="193"/>
      <c r="D8" s="73" t="s">
        <v>79</v>
      </c>
      <c r="E8" s="60" t="e">
        <f>('Base de Dados - Social'!G11/'Base de Dados - Social'!#REF!)*1000</f>
        <v>#VALUE!</v>
      </c>
      <c r="F8" s="60" t="e">
        <f>('Base de Dados - Social'!H11/'Base de Dados - Social'!#REF!)*1000</f>
        <v>#REF!</v>
      </c>
      <c r="G8" s="60" t="e">
        <f>('Base de Dados - Social'!I11/'Base de Dados - Social'!#REF!)*1000</f>
        <v>#REF!</v>
      </c>
      <c r="H8" s="60" t="e">
        <f>('Base de Dados - Social'!J11/'Base de Dados - Social'!#REF!)*1000</f>
        <v>#REF!</v>
      </c>
      <c r="I8" s="60" t="e">
        <f>('Base de Dados - Social'!K11/'Base de Dados - Social'!#REF!)*1000</f>
        <v>#REF!</v>
      </c>
    </row>
    <row r="9" spans="1:9" s="218" customFormat="1" x14ac:dyDescent="0.25">
      <c r="A9" s="227" t="s">
        <v>428</v>
      </c>
      <c r="B9" s="219" t="s">
        <v>430</v>
      </c>
      <c r="C9" s="214"/>
      <c r="D9" s="229" t="s">
        <v>79</v>
      </c>
      <c r="E9" s="221">
        <f>('Base de Dados - Social'!G12/'Base de Dados - Social'!G18)</f>
        <v>0.92862284069097889</v>
      </c>
      <c r="F9" s="221" t="e">
        <f>('Base de Dados - Social'!H12/'Base de Dados - Social'!H18)</f>
        <v>#DIV/0!</v>
      </c>
      <c r="G9" s="221" t="e">
        <f>('Base de Dados - Social'!I12/'Base de Dados - Social'!I18)</f>
        <v>#DIV/0!</v>
      </c>
      <c r="H9" s="221" t="e">
        <f>('Base de Dados - Social'!J12/'Base de Dados - Social'!J18)</f>
        <v>#DIV/0!</v>
      </c>
      <c r="I9" s="221" t="e">
        <f>('Base de Dados - Social'!K12/'Base de Dados - Social'!K18)</f>
        <v>#DIV/0!</v>
      </c>
    </row>
    <row r="10" spans="1:9" s="218" customFormat="1" x14ac:dyDescent="0.25">
      <c r="A10" s="230" t="s">
        <v>429</v>
      </c>
      <c r="B10" s="231" t="s">
        <v>430</v>
      </c>
      <c r="C10" s="193"/>
      <c r="D10" s="73" t="s">
        <v>79</v>
      </c>
      <c r="E10" s="221" t="e">
        <f>('Base de Dados - Social'!G15/'Base de Dados - Social'!G14)</f>
        <v>#VALUE!</v>
      </c>
      <c r="F10" s="221" t="e">
        <f>('Base de Dados - Social'!H15/'Base de Dados - Social'!H14)</f>
        <v>#DIV/0!</v>
      </c>
      <c r="G10" s="221" t="e">
        <f>('Base de Dados - Social'!I15/'Base de Dados - Social'!I14)</f>
        <v>#DIV/0!</v>
      </c>
      <c r="H10" s="221" t="e">
        <f>('Base de Dados - Social'!J15/'Base de Dados - Social'!J14)</f>
        <v>#DIV/0!</v>
      </c>
      <c r="I10" s="221" t="e">
        <f>('Base de Dados - Social'!K15/'Base de Dados - Social'!K14)</f>
        <v>#DIV/0!</v>
      </c>
    </row>
    <row r="11" spans="1:9" s="218" customFormat="1" x14ac:dyDescent="0.25">
      <c r="A11" s="228" t="s">
        <v>459</v>
      </c>
      <c r="B11" s="219" t="s">
        <v>23</v>
      </c>
      <c r="C11" s="214"/>
      <c r="D11" s="229" t="s">
        <v>34</v>
      </c>
      <c r="E11" s="78" t="str">
        <f>'Base de Dados - Social'!G17</f>
        <v>-</v>
      </c>
      <c r="F11" s="78">
        <f>'Base de Dados - Social'!H17</f>
        <v>0</v>
      </c>
      <c r="G11" s="78">
        <f>'Base de Dados - Social'!I17</f>
        <v>0</v>
      </c>
      <c r="H11" s="78">
        <f>'Base de Dados - Social'!J17</f>
        <v>0</v>
      </c>
      <c r="I11" s="78">
        <f>'Base de Dados - Social'!K17</f>
        <v>0</v>
      </c>
    </row>
    <row r="12" spans="1:9" s="218" customFormat="1" x14ac:dyDescent="0.25">
      <c r="A12" s="230" t="s">
        <v>460</v>
      </c>
      <c r="B12" s="231" t="s">
        <v>23</v>
      </c>
      <c r="C12" s="193"/>
      <c r="D12" s="73" t="s">
        <v>159</v>
      </c>
      <c r="E12" s="63" t="e">
        <f>'Base de Dados - Social'!G17/'Base de Dados - Social'!G10*1000</f>
        <v>#VALUE!</v>
      </c>
      <c r="F12" s="63" t="e">
        <f>'Base de Dados - Social'!H17/'Base de Dados - Social'!H10*1000</f>
        <v>#DIV/0!</v>
      </c>
      <c r="G12" s="63" t="e">
        <f>'Base de Dados - Social'!I17/'Base de Dados - Social'!I10*1000</f>
        <v>#DIV/0!</v>
      </c>
      <c r="H12" s="63" t="e">
        <f>'Base de Dados - Social'!J17/'Base de Dados - Social'!J10*1000</f>
        <v>#DIV/0!</v>
      </c>
      <c r="I12" s="63" t="e">
        <f>'Base de Dados - Social'!K17/'Base de Dados - Social'!K10*1000</f>
        <v>#DIV/0!</v>
      </c>
    </row>
    <row r="13" spans="1:9" s="218" customFormat="1" x14ac:dyDescent="0.25">
      <c r="A13" s="199"/>
      <c r="B13" s="200"/>
      <c r="C13" s="222"/>
      <c r="D13" s="200"/>
      <c r="E13" s="202"/>
      <c r="F13" s="202"/>
      <c r="G13" s="202"/>
      <c r="H13" s="202"/>
      <c r="I13" s="202"/>
    </row>
    <row r="14" spans="1:9" s="218" customFormat="1" ht="29.25" customHeight="1" x14ac:dyDescent="0.25">
      <c r="A14" s="199"/>
      <c r="B14" s="200"/>
      <c r="C14" s="222"/>
      <c r="D14" s="200"/>
      <c r="E14" s="223"/>
      <c r="F14" s="223"/>
      <c r="G14" s="223"/>
      <c r="H14" s="223"/>
      <c r="I14" s="223"/>
    </row>
    <row r="15" spans="1:9" s="218" customFormat="1" ht="29.25" customHeight="1" x14ac:dyDescent="0.25">
      <c r="A15" s="199"/>
      <c r="B15" s="200"/>
      <c r="C15" s="222"/>
      <c r="D15" s="200"/>
      <c r="E15" s="223"/>
      <c r="F15" s="223"/>
      <c r="G15" s="223"/>
      <c r="H15" s="223"/>
      <c r="I15" s="223"/>
    </row>
    <row r="16" spans="1:9" s="218" customFormat="1" ht="24.75" customHeight="1" x14ac:dyDescent="0.25">
      <c r="A16" s="199"/>
      <c r="B16" s="200"/>
      <c r="C16" s="222"/>
      <c r="D16" s="200"/>
      <c r="E16" s="223"/>
      <c r="F16" s="223"/>
      <c r="G16" s="223"/>
      <c r="H16" s="223"/>
      <c r="I16" s="223"/>
    </row>
    <row r="17" spans="1:9" s="218" customFormat="1" x14ac:dyDescent="0.25">
      <c r="A17" s="199"/>
      <c r="B17" s="200"/>
      <c r="C17" s="222"/>
      <c r="D17" s="200"/>
      <c r="E17" s="224"/>
      <c r="F17" s="224"/>
      <c r="G17" s="224"/>
      <c r="H17" s="224"/>
      <c r="I17" s="224"/>
    </row>
    <row r="18" spans="1:9" s="218" customFormat="1" ht="41.25" customHeight="1" x14ac:dyDescent="0.25">
      <c r="A18" s="199"/>
      <c r="B18" s="200"/>
      <c r="C18" s="222"/>
      <c r="D18" s="200"/>
      <c r="E18" s="224"/>
      <c r="F18" s="224"/>
      <c r="G18" s="224"/>
      <c r="H18" s="224"/>
      <c r="I18" s="224"/>
    </row>
    <row r="19" spans="1:9" s="218" customFormat="1" ht="27.75" customHeight="1" x14ac:dyDescent="0.25">
      <c r="A19" s="199"/>
      <c r="B19" s="200"/>
      <c r="C19" s="222"/>
      <c r="D19" s="200"/>
      <c r="E19" s="224"/>
      <c r="F19" s="224"/>
      <c r="G19" s="224"/>
      <c r="H19" s="224"/>
      <c r="I19" s="224"/>
    </row>
    <row r="20" spans="1:9" s="218" customFormat="1" ht="28.5" customHeight="1" x14ac:dyDescent="0.25">
      <c r="A20" s="199"/>
      <c r="B20" s="200"/>
      <c r="C20" s="222"/>
      <c r="D20" s="200"/>
      <c r="E20" s="225"/>
      <c r="F20" s="225"/>
      <c r="G20" s="225"/>
      <c r="H20" s="225"/>
      <c r="I20" s="225"/>
    </row>
    <row r="21" spans="1:9" s="218" customFormat="1" ht="39" customHeight="1" x14ac:dyDescent="0.25">
      <c r="A21" s="199"/>
      <c r="B21" s="200"/>
      <c r="C21" s="222"/>
      <c r="D21" s="200"/>
      <c r="E21" s="225"/>
      <c r="F21" s="225"/>
      <c r="G21" s="225"/>
      <c r="H21" s="225"/>
      <c r="I21" s="225"/>
    </row>
    <row r="22" spans="1:9" s="218" customFormat="1" x14ac:dyDescent="0.25">
      <c r="A22" s="199"/>
      <c r="B22" s="200"/>
      <c r="C22" s="222"/>
      <c r="D22" s="200"/>
      <c r="E22" s="225"/>
      <c r="F22" s="225"/>
      <c r="G22" s="225"/>
      <c r="H22" s="225"/>
      <c r="I22" s="225"/>
    </row>
    <row r="23" spans="1:9" s="218" customFormat="1" ht="41.25" customHeight="1" x14ac:dyDescent="0.25">
      <c r="A23" s="199"/>
      <c r="B23" s="200"/>
      <c r="C23" s="222"/>
      <c r="D23" s="200"/>
      <c r="E23" s="224"/>
      <c r="F23" s="224"/>
      <c r="G23" s="224"/>
      <c r="H23" s="224"/>
      <c r="I23" s="224"/>
    </row>
    <row r="24" spans="1:9" s="218" customFormat="1" x14ac:dyDescent="0.25">
      <c r="A24" s="199"/>
      <c r="B24" s="200"/>
      <c r="C24" s="222"/>
      <c r="D24" s="200"/>
      <c r="E24" s="224"/>
      <c r="F24" s="224"/>
      <c r="G24" s="224"/>
      <c r="H24" s="224"/>
      <c r="I24" s="224"/>
    </row>
    <row r="25" spans="1:9" s="218" customFormat="1" x14ac:dyDescent="0.25">
      <c r="A25" s="199"/>
      <c r="B25" s="200"/>
      <c r="C25" s="222"/>
      <c r="D25" s="200"/>
      <c r="E25" s="224"/>
      <c r="F25" s="224"/>
      <c r="G25" s="224"/>
      <c r="H25" s="224"/>
      <c r="I25" s="224"/>
    </row>
    <row r="26" spans="1:9" s="218" customFormat="1" ht="27" customHeight="1" x14ac:dyDescent="0.25">
      <c r="A26" s="199"/>
      <c r="B26" s="200"/>
      <c r="C26" s="222"/>
      <c r="D26" s="200"/>
      <c r="E26" s="224"/>
      <c r="F26" s="224"/>
      <c r="G26" s="224"/>
      <c r="H26" s="224"/>
      <c r="I26" s="224"/>
    </row>
    <row r="27" spans="1:9" x14ac:dyDescent="0.25">
      <c r="A27" s="199"/>
      <c r="B27" s="222"/>
      <c r="C27" s="222"/>
      <c r="D27" s="222"/>
      <c r="E27" s="224"/>
      <c r="F27" s="224"/>
      <c r="G27" s="224"/>
      <c r="H27" s="224"/>
      <c r="I27" s="224"/>
    </row>
    <row r="28" spans="1:9" x14ac:dyDescent="0.25">
      <c r="A28" s="199"/>
      <c r="B28" s="222"/>
      <c r="C28" s="222"/>
      <c r="D28" s="222"/>
      <c r="E28" s="224"/>
      <c r="F28" s="224"/>
      <c r="G28" s="224"/>
      <c r="H28" s="224"/>
      <c r="I28" s="224"/>
    </row>
    <row r="29" spans="1:9" x14ac:dyDescent="0.25">
      <c r="A29" s="199"/>
      <c r="B29" s="222"/>
      <c r="C29" s="222"/>
      <c r="D29" s="200"/>
      <c r="E29" s="225"/>
      <c r="F29" s="225"/>
      <c r="G29" s="225"/>
      <c r="H29" s="225"/>
      <c r="I29" s="225"/>
    </row>
    <row r="30" spans="1:9" x14ac:dyDescent="0.25">
      <c r="A30" s="199"/>
      <c r="B30" s="222"/>
      <c r="C30" s="222"/>
      <c r="D30" s="200"/>
      <c r="E30" s="225"/>
      <c r="F30" s="225"/>
      <c r="G30" s="225"/>
      <c r="H30" s="225"/>
      <c r="I30" s="225"/>
    </row>
    <row r="31" spans="1:9" ht="39" customHeight="1" x14ac:dyDescent="0.25">
      <c r="A31" s="199"/>
      <c r="B31" s="222"/>
      <c r="C31" s="222"/>
      <c r="D31" s="200"/>
      <c r="E31" s="225"/>
      <c r="F31" s="225"/>
      <c r="G31" s="225"/>
      <c r="H31" s="225"/>
      <c r="I31" s="225"/>
    </row>
    <row r="32" spans="1:9" x14ac:dyDescent="0.25">
      <c r="A32" s="199"/>
      <c r="B32" s="222"/>
      <c r="C32" s="222"/>
      <c r="D32" s="222"/>
      <c r="E32" s="224"/>
      <c r="F32" s="224"/>
      <c r="G32" s="224"/>
      <c r="H32" s="224"/>
      <c r="I32" s="224"/>
    </row>
    <row r="33" spans="1:9" x14ac:dyDescent="0.25">
      <c r="A33" s="199"/>
      <c r="B33" s="222"/>
      <c r="C33" s="222"/>
      <c r="D33" s="200"/>
      <c r="E33" s="225"/>
      <c r="F33" s="225"/>
      <c r="G33" s="225"/>
      <c r="H33" s="225"/>
      <c r="I33" s="225"/>
    </row>
    <row r="34" spans="1:9" x14ac:dyDescent="0.25">
      <c r="A34" s="199"/>
      <c r="B34" s="222"/>
      <c r="C34" s="222"/>
      <c r="D34" s="222"/>
      <c r="E34" s="225"/>
      <c r="F34" s="225"/>
      <c r="G34" s="225"/>
      <c r="H34" s="225"/>
      <c r="I34" s="225"/>
    </row>
    <row r="35" spans="1:9" ht="33" customHeight="1" x14ac:dyDescent="0.25">
      <c r="A35" s="199"/>
      <c r="B35" s="222"/>
      <c r="C35" s="222"/>
      <c r="D35" s="222"/>
      <c r="E35" s="225"/>
      <c r="F35" s="225"/>
      <c r="G35" s="225"/>
      <c r="H35" s="225"/>
      <c r="I35" s="225"/>
    </row>
    <row r="36" spans="1:9" x14ac:dyDescent="0.25">
      <c r="A36" s="199"/>
      <c r="B36" s="222"/>
      <c r="C36" s="222"/>
      <c r="D36" s="222"/>
      <c r="E36" s="225"/>
      <c r="F36" s="225"/>
      <c r="G36" s="225"/>
      <c r="H36" s="225"/>
      <c r="I36" s="225"/>
    </row>
    <row r="37" spans="1:9" x14ac:dyDescent="0.25">
      <c r="A37" s="199"/>
      <c r="B37" s="222"/>
      <c r="C37" s="222"/>
      <c r="D37" s="222"/>
      <c r="E37" s="225"/>
      <c r="F37" s="225"/>
      <c r="G37" s="225"/>
      <c r="H37" s="225"/>
      <c r="I37" s="225"/>
    </row>
    <row r="38" spans="1:9" ht="30" customHeight="1" x14ac:dyDescent="0.25">
      <c r="A38" s="199"/>
      <c r="B38" s="222"/>
      <c r="C38" s="222"/>
      <c r="D38" s="222"/>
      <c r="E38" s="225"/>
      <c r="F38" s="225"/>
      <c r="G38" s="225"/>
      <c r="H38" s="225"/>
      <c r="I38" s="225"/>
    </row>
    <row r="39" spans="1:9" x14ac:dyDescent="0.25">
      <c r="A39" s="199"/>
      <c r="B39" s="222"/>
      <c r="C39" s="222"/>
      <c r="D39" s="222"/>
      <c r="E39" s="225"/>
      <c r="F39" s="225"/>
      <c r="G39" s="225"/>
      <c r="H39" s="225"/>
      <c r="I39" s="225"/>
    </row>
    <row r="40" spans="1:9" ht="33.75" customHeight="1" x14ac:dyDescent="0.25">
      <c r="A40" s="199"/>
      <c r="B40" s="222"/>
      <c r="C40" s="222"/>
      <c r="D40" s="222"/>
      <c r="E40" s="225"/>
      <c r="F40" s="225"/>
      <c r="G40" s="225"/>
      <c r="H40" s="225"/>
      <c r="I40" s="225"/>
    </row>
    <row r="41" spans="1:9" ht="35.25" customHeight="1" x14ac:dyDescent="0.25">
      <c r="A41" s="199"/>
      <c r="B41" s="222"/>
      <c r="C41" s="222"/>
      <c r="D41" s="222"/>
      <c r="E41" s="225"/>
      <c r="F41" s="225"/>
      <c r="G41" s="225"/>
      <c r="H41" s="225"/>
      <c r="I41" s="225"/>
    </row>
    <row r="42" spans="1:9" ht="32.25" customHeight="1" x14ac:dyDescent="0.25">
      <c r="A42" s="199"/>
      <c r="B42" s="222"/>
      <c r="C42" s="222"/>
      <c r="D42" s="222"/>
      <c r="E42" s="225"/>
      <c r="F42" s="225"/>
      <c r="G42" s="225"/>
      <c r="H42" s="225"/>
      <c r="I42" s="225"/>
    </row>
    <row r="43" spans="1:9" ht="31.5" customHeight="1" x14ac:dyDescent="0.25">
      <c r="A43" s="199"/>
      <c r="B43" s="222"/>
      <c r="C43" s="222"/>
      <c r="D43" s="222"/>
      <c r="E43" s="225"/>
      <c r="F43" s="225"/>
      <c r="G43" s="225"/>
      <c r="H43" s="225"/>
      <c r="I43" s="225"/>
    </row>
    <row r="44" spans="1:9" ht="29.25" customHeight="1" x14ac:dyDescent="0.25">
      <c r="A44" s="199"/>
      <c r="B44" s="222"/>
      <c r="C44" s="222"/>
      <c r="D44" s="222"/>
      <c r="E44" s="225"/>
      <c r="F44" s="225"/>
      <c r="G44" s="225"/>
      <c r="H44" s="225"/>
      <c r="I44" s="225"/>
    </row>
    <row r="45" spans="1:9" ht="29.25" customHeight="1" x14ac:dyDescent="0.25">
      <c r="A45" s="199"/>
      <c r="B45" s="222"/>
      <c r="C45" s="222"/>
      <c r="D45" s="222"/>
      <c r="E45" s="225"/>
      <c r="F45" s="225"/>
      <c r="G45" s="225"/>
      <c r="H45" s="225"/>
      <c r="I45" s="225"/>
    </row>
    <row r="46" spans="1:9" ht="33" customHeight="1" x14ac:dyDescent="0.25">
      <c r="A46" s="199"/>
      <c r="B46" s="222"/>
      <c r="C46" s="222"/>
      <c r="D46" s="222"/>
      <c r="E46" s="224"/>
      <c r="F46" s="224"/>
      <c r="G46" s="224"/>
      <c r="H46" s="224"/>
      <c r="I46" s="224"/>
    </row>
    <row r="47" spans="1:9" ht="21.75" customHeight="1" x14ac:dyDescent="0.25">
      <c r="A47" s="199"/>
      <c r="B47" s="222"/>
      <c r="C47" s="222"/>
      <c r="D47" s="222"/>
      <c r="E47" s="224"/>
      <c r="F47" s="224"/>
      <c r="G47" s="224"/>
      <c r="H47" s="224"/>
      <c r="I47" s="224"/>
    </row>
    <row r="48" spans="1:9" ht="33" customHeight="1" x14ac:dyDescent="0.25">
      <c r="A48" s="199"/>
      <c r="B48" s="222"/>
      <c r="C48" s="222"/>
      <c r="D48" s="222"/>
      <c r="E48" s="224"/>
      <c r="F48" s="224"/>
      <c r="G48" s="224"/>
      <c r="H48" s="224"/>
      <c r="I48" s="224"/>
    </row>
    <row r="49" spans="1:9" ht="36" customHeight="1" x14ac:dyDescent="0.25">
      <c r="A49" s="199"/>
      <c r="B49" s="222"/>
      <c r="C49" s="222"/>
      <c r="D49" s="222"/>
      <c r="E49" s="225"/>
      <c r="F49" s="225"/>
      <c r="G49" s="225"/>
      <c r="H49" s="225"/>
      <c r="I49" s="225"/>
    </row>
    <row r="50" spans="1:9" ht="31.5" customHeight="1" x14ac:dyDescent="0.25">
      <c r="A50" s="199"/>
      <c r="B50" s="222"/>
      <c r="C50" s="222"/>
      <c r="D50" s="222"/>
      <c r="E50" s="224"/>
      <c r="F50" s="224"/>
      <c r="G50" s="224"/>
      <c r="H50" s="224"/>
      <c r="I50" s="224"/>
    </row>
    <row r="51" spans="1:9" x14ac:dyDescent="0.25">
      <c r="A51" s="199"/>
      <c r="B51" s="222"/>
      <c r="C51" s="222"/>
      <c r="D51" s="222"/>
      <c r="E51" s="224"/>
      <c r="F51" s="224"/>
      <c r="G51" s="224"/>
      <c r="H51" s="224"/>
      <c r="I51" s="224"/>
    </row>
    <row r="52" spans="1:9" ht="30" customHeight="1" x14ac:dyDescent="0.25">
      <c r="A52" s="199"/>
      <c r="B52" s="222"/>
      <c r="C52" s="222"/>
      <c r="D52" s="222"/>
      <c r="E52" s="224"/>
      <c r="F52" s="224"/>
      <c r="G52" s="224"/>
      <c r="H52" s="224"/>
      <c r="I52" s="224"/>
    </row>
    <row r="53" spans="1:9" ht="31.5" customHeight="1" x14ac:dyDescent="0.25">
      <c r="A53" s="199"/>
      <c r="B53" s="222"/>
      <c r="C53" s="222"/>
      <c r="D53" s="222"/>
      <c r="E53" s="225"/>
      <c r="F53" s="225"/>
      <c r="G53" s="225"/>
      <c r="H53" s="225"/>
      <c r="I53" s="225"/>
    </row>
    <row r="54" spans="1:9" ht="19.5" customHeight="1" x14ac:dyDescent="0.25">
      <c r="A54" s="199"/>
      <c r="B54" s="222"/>
      <c r="C54" s="222"/>
      <c r="D54" s="222"/>
      <c r="E54" s="224"/>
      <c r="F54" s="224"/>
      <c r="G54" s="224"/>
      <c r="H54" s="224"/>
      <c r="I54" s="224"/>
    </row>
    <row r="55" spans="1:9" x14ac:dyDescent="0.25">
      <c r="A55" s="199"/>
      <c r="B55" s="222"/>
      <c r="C55" s="222"/>
      <c r="D55" s="222"/>
      <c r="E55" s="224"/>
      <c r="F55" s="224"/>
      <c r="G55" s="224"/>
      <c r="H55" s="224"/>
      <c r="I55" s="224"/>
    </row>
    <row r="56" spans="1:9" x14ac:dyDescent="0.25">
      <c r="A56" s="199"/>
      <c r="B56" s="222"/>
      <c r="C56" s="222"/>
      <c r="D56" s="222"/>
      <c r="E56" s="224"/>
      <c r="F56" s="224"/>
      <c r="G56" s="224"/>
      <c r="H56" s="224"/>
      <c r="I56" s="224"/>
    </row>
    <row r="57" spans="1:9" x14ac:dyDescent="0.25">
      <c r="A57" s="199"/>
      <c r="B57" s="222"/>
      <c r="C57" s="222"/>
      <c r="D57" s="222"/>
      <c r="E57" s="225"/>
      <c r="F57" s="225"/>
      <c r="G57" s="225"/>
      <c r="H57" s="225"/>
      <c r="I57" s="225"/>
    </row>
    <row r="58" spans="1:9" x14ac:dyDescent="0.25">
      <c r="A58" s="199"/>
      <c r="B58" s="222"/>
      <c r="C58" s="222"/>
      <c r="D58" s="222"/>
      <c r="E58" s="225"/>
      <c r="F58" s="225"/>
      <c r="G58" s="225"/>
      <c r="H58" s="225"/>
      <c r="I58" s="225"/>
    </row>
    <row r="59" spans="1:9" x14ac:dyDescent="0.25">
      <c r="A59" s="199"/>
      <c r="B59" s="222"/>
      <c r="C59" s="222"/>
      <c r="D59" s="222"/>
      <c r="E59" s="225"/>
      <c r="F59" s="225"/>
      <c r="G59" s="225"/>
      <c r="H59" s="225"/>
      <c r="I59" s="225"/>
    </row>
    <row r="60" spans="1:9" ht="31.5" customHeight="1" x14ac:dyDescent="0.25">
      <c r="A60" s="199"/>
      <c r="B60" s="222"/>
      <c r="C60" s="222"/>
      <c r="D60" s="222"/>
      <c r="E60" s="225"/>
      <c r="F60" s="225"/>
      <c r="G60" s="225"/>
      <c r="H60" s="225"/>
      <c r="I60" s="225"/>
    </row>
    <row r="61" spans="1:9" ht="32.25" customHeight="1" x14ac:dyDescent="0.25">
      <c r="A61" s="199"/>
      <c r="B61" s="222"/>
      <c r="C61" s="222"/>
      <c r="D61" s="222"/>
      <c r="E61" s="225"/>
      <c r="F61" s="225"/>
      <c r="G61" s="225"/>
      <c r="H61" s="225"/>
      <c r="I61" s="225"/>
    </row>
    <row r="62" spans="1:9" ht="31.5" customHeight="1" x14ac:dyDescent="0.25">
      <c r="A62" s="199"/>
      <c r="B62" s="222"/>
      <c r="C62" s="222"/>
      <c r="D62" s="222"/>
      <c r="E62" s="225"/>
      <c r="F62" s="225"/>
      <c r="G62" s="225"/>
      <c r="H62" s="225"/>
      <c r="I62" s="225"/>
    </row>
    <row r="63" spans="1:9" ht="29.25" customHeight="1" x14ac:dyDescent="0.25">
      <c r="A63" s="199"/>
      <c r="B63" s="222"/>
      <c r="C63" s="222"/>
      <c r="D63" s="222"/>
      <c r="E63" s="224"/>
      <c r="F63" s="224"/>
      <c r="G63" s="224"/>
      <c r="H63" s="224"/>
      <c r="I63" s="224"/>
    </row>
    <row r="64" spans="1:9" x14ac:dyDescent="0.25">
      <c r="A64" s="199"/>
      <c r="B64" s="222"/>
      <c r="C64" s="222"/>
      <c r="D64" s="222"/>
      <c r="E64" s="224"/>
      <c r="F64" s="224"/>
      <c r="G64" s="224"/>
      <c r="H64" s="224"/>
      <c r="I64" s="224"/>
    </row>
    <row r="65" spans="1:9" x14ac:dyDescent="0.25">
      <c r="A65" s="199"/>
      <c r="B65" s="222"/>
      <c r="C65" s="222"/>
      <c r="D65" s="222"/>
      <c r="E65" s="224"/>
      <c r="F65" s="224"/>
      <c r="G65" s="224"/>
      <c r="H65" s="224"/>
      <c r="I65" s="224"/>
    </row>
    <row r="66" spans="1:9" x14ac:dyDescent="0.25">
      <c r="A66" s="199"/>
      <c r="B66" s="222"/>
      <c r="C66" s="222"/>
      <c r="D66" s="222"/>
      <c r="E66" s="224"/>
      <c r="F66" s="224"/>
      <c r="G66" s="224"/>
      <c r="H66" s="224"/>
      <c r="I66" s="224"/>
    </row>
    <row r="67" spans="1:9" x14ac:dyDescent="0.25">
      <c r="A67" s="199"/>
      <c r="B67" s="222"/>
      <c r="C67" s="222"/>
      <c r="D67" s="222"/>
      <c r="E67" s="224"/>
      <c r="F67" s="224"/>
      <c r="G67" s="224"/>
      <c r="H67" s="224"/>
      <c r="I67" s="224"/>
    </row>
    <row r="68" spans="1:9" x14ac:dyDescent="0.25">
      <c r="A68" s="199"/>
      <c r="B68" s="222"/>
      <c r="C68" s="222"/>
      <c r="D68" s="222"/>
      <c r="E68" s="224"/>
      <c r="F68" s="224"/>
      <c r="G68" s="224"/>
      <c r="H68" s="224"/>
      <c r="I68" s="224"/>
    </row>
    <row r="69" spans="1:9" x14ac:dyDescent="0.25">
      <c r="A69" s="199"/>
      <c r="B69" s="222"/>
      <c r="C69" s="222"/>
      <c r="D69" s="222"/>
      <c r="E69" s="224"/>
      <c r="F69" s="224"/>
      <c r="G69" s="224"/>
      <c r="H69" s="224"/>
      <c r="I69" s="224"/>
    </row>
  </sheetData>
  <mergeCells count="5">
    <mergeCell ref="A1:A2"/>
    <mergeCell ref="B1:B2"/>
    <mergeCell ref="C1:C2"/>
    <mergeCell ref="D1:D2"/>
    <mergeCell ref="E1:I1"/>
  </mergeCells>
  <pageMargins left="0.511811024" right="0.511811024" top="0.78740157499999996" bottom="0.78740157499999996" header="0.31496062000000002" footer="0.31496062000000002"/>
  <pageSetup paperSize="9"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8"/>
  <sheetViews>
    <sheetView zoomScaleNormal="100" workbookViewId="0">
      <pane xSplit="1" ySplit="2" topLeftCell="E3" activePane="bottomRight" state="frozen"/>
      <selection pane="topRight" activeCell="B1" sqref="B1"/>
      <selection pane="bottomLeft" activeCell="A4" sqref="A4"/>
      <selection pane="bottomRight" sqref="A1:A2"/>
    </sheetView>
  </sheetViews>
  <sheetFormatPr defaultRowHeight="15" x14ac:dyDescent="0.25"/>
  <cols>
    <col min="1" max="1" width="39" customWidth="1"/>
    <col min="2" max="2" width="16.42578125" customWidth="1"/>
    <col min="3" max="3" width="39.5703125" customWidth="1"/>
    <col min="4" max="5" width="23.7109375" customWidth="1"/>
    <col min="6" max="6" width="59.85546875" customWidth="1"/>
    <col min="7" max="11" width="13.7109375" customWidth="1"/>
  </cols>
  <sheetData>
    <row r="1" spans="1:64" x14ac:dyDescent="0.25">
      <c r="A1" s="319" t="s">
        <v>2</v>
      </c>
      <c r="B1" s="322" t="s">
        <v>22</v>
      </c>
      <c r="C1" s="322" t="s">
        <v>3</v>
      </c>
      <c r="D1" s="322" t="s">
        <v>17</v>
      </c>
      <c r="E1" s="322" t="s">
        <v>0</v>
      </c>
      <c r="F1" s="316" t="s">
        <v>467</v>
      </c>
      <c r="G1" s="322"/>
      <c r="H1" s="322"/>
      <c r="I1" s="322"/>
      <c r="J1" s="322"/>
      <c r="K1" s="351"/>
    </row>
    <row r="2" spans="1:64" ht="28.5" customHeight="1" thickBot="1" x14ac:dyDescent="0.3">
      <c r="A2" s="353"/>
      <c r="B2" s="352"/>
      <c r="C2" s="352"/>
      <c r="D2" s="352"/>
      <c r="E2" s="352"/>
      <c r="F2" s="375"/>
      <c r="G2" s="183">
        <v>2015</v>
      </c>
      <c r="H2" s="182">
        <v>2016</v>
      </c>
      <c r="I2" s="183">
        <v>2017</v>
      </c>
      <c r="J2" s="182">
        <v>2018</v>
      </c>
      <c r="K2" s="184">
        <v>2019</v>
      </c>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
      <c r="BF2" s="3"/>
      <c r="BG2" s="3"/>
      <c r="BH2" s="3"/>
      <c r="BI2" s="3"/>
      <c r="BJ2" s="3"/>
      <c r="BK2" s="3"/>
      <c r="BL2" s="3"/>
    </row>
    <row r="3" spans="1:64" ht="21" customHeight="1" x14ac:dyDescent="0.25">
      <c r="A3" s="237" t="s">
        <v>431</v>
      </c>
      <c r="B3" s="241" t="s">
        <v>430</v>
      </c>
      <c r="C3" s="242" t="s">
        <v>433</v>
      </c>
      <c r="D3" s="236" t="s">
        <v>28</v>
      </c>
      <c r="E3" s="236" t="s">
        <v>435</v>
      </c>
      <c r="F3" s="236" t="s">
        <v>532</v>
      </c>
      <c r="G3" s="273">
        <v>8623</v>
      </c>
      <c r="H3" s="232"/>
      <c r="I3" s="232"/>
      <c r="J3" s="232"/>
      <c r="K3" s="232"/>
      <c r="L3" s="4"/>
      <c r="M3" s="4"/>
      <c r="N3" s="4"/>
      <c r="O3" s="6"/>
      <c r="P3" s="6"/>
      <c r="Q3" s="6"/>
      <c r="R3" s="6"/>
      <c r="S3" s="6"/>
      <c r="T3" s="6"/>
      <c r="U3" s="6"/>
      <c r="V3" s="6"/>
      <c r="W3" s="6"/>
      <c r="X3" s="6"/>
      <c r="Y3" s="6"/>
      <c r="Z3" s="6"/>
      <c r="AA3" s="4"/>
      <c r="AB3" s="4"/>
      <c r="AC3" s="4"/>
      <c r="AD3" s="6"/>
      <c r="AE3" s="6"/>
      <c r="AF3" s="6"/>
      <c r="AG3" s="6"/>
      <c r="AH3" s="6"/>
      <c r="AI3" s="6"/>
      <c r="AJ3" s="6"/>
      <c r="AK3" s="6"/>
      <c r="AL3" s="6"/>
      <c r="AM3" s="6"/>
      <c r="AN3" s="6"/>
      <c r="AO3" s="6"/>
      <c r="AP3" s="4"/>
      <c r="AQ3" s="4"/>
      <c r="AR3" s="4"/>
      <c r="AS3" s="6"/>
      <c r="AT3" s="6"/>
      <c r="AU3" s="6"/>
      <c r="AV3" s="6"/>
      <c r="AW3" s="6"/>
      <c r="AX3" s="6"/>
      <c r="AY3" s="6"/>
      <c r="AZ3" s="6"/>
      <c r="BA3" s="6"/>
      <c r="BB3" s="6"/>
      <c r="BC3" s="6"/>
      <c r="BD3" s="6"/>
      <c r="BE3" s="3"/>
      <c r="BF3" s="3"/>
      <c r="BG3" s="3"/>
      <c r="BH3" s="3"/>
      <c r="BI3" s="3"/>
      <c r="BJ3" s="3"/>
      <c r="BK3" s="3"/>
      <c r="BL3" s="3"/>
    </row>
    <row r="4" spans="1:64" ht="21" customHeight="1" x14ac:dyDescent="0.25">
      <c r="A4" s="244" t="s">
        <v>432</v>
      </c>
      <c r="B4" s="73" t="s">
        <v>430</v>
      </c>
      <c r="C4" s="245" t="s">
        <v>434</v>
      </c>
      <c r="D4" s="195" t="s">
        <v>28</v>
      </c>
      <c r="E4" s="195" t="s">
        <v>435</v>
      </c>
      <c r="F4" s="236" t="s">
        <v>532</v>
      </c>
      <c r="G4" s="272">
        <v>9307</v>
      </c>
      <c r="H4" s="233"/>
      <c r="I4" s="233"/>
      <c r="J4" s="233"/>
      <c r="K4" s="233"/>
      <c r="L4" s="4"/>
      <c r="M4" s="4"/>
      <c r="N4" s="4"/>
      <c r="O4" s="6"/>
      <c r="P4" s="6"/>
      <c r="Q4" s="6"/>
      <c r="R4" s="6"/>
      <c r="S4" s="6"/>
      <c r="T4" s="6"/>
      <c r="U4" s="6"/>
      <c r="V4" s="6"/>
      <c r="W4" s="6"/>
      <c r="X4" s="6"/>
      <c r="Y4" s="6"/>
      <c r="Z4" s="6"/>
      <c r="AA4" s="4"/>
      <c r="AB4" s="4"/>
      <c r="AC4" s="4"/>
      <c r="AD4" s="6"/>
      <c r="AE4" s="6"/>
      <c r="AF4" s="6"/>
      <c r="AG4" s="6"/>
      <c r="AH4" s="6"/>
      <c r="AI4" s="6"/>
      <c r="AJ4" s="6"/>
      <c r="AK4" s="6"/>
      <c r="AL4" s="6"/>
      <c r="AM4" s="6"/>
      <c r="AN4" s="6"/>
      <c r="AO4" s="6"/>
      <c r="AP4" s="4"/>
      <c r="AQ4" s="4"/>
      <c r="AR4" s="4"/>
      <c r="AS4" s="6"/>
      <c r="AT4" s="6"/>
      <c r="AU4" s="6"/>
      <c r="AV4" s="6"/>
      <c r="AW4" s="6"/>
      <c r="AX4" s="6"/>
      <c r="AY4" s="6"/>
      <c r="AZ4" s="6"/>
      <c r="BA4" s="6"/>
      <c r="BB4" s="6"/>
      <c r="BC4" s="6"/>
      <c r="BD4" s="6"/>
      <c r="BE4" s="3"/>
      <c r="BF4" s="3"/>
      <c r="BG4" s="3"/>
      <c r="BH4" s="3"/>
      <c r="BI4" s="3"/>
      <c r="BJ4" s="3"/>
      <c r="BK4" s="3"/>
      <c r="BL4" s="3"/>
    </row>
    <row r="5" spans="1:64" ht="21" customHeight="1" x14ac:dyDescent="0.25">
      <c r="A5" s="238" t="s">
        <v>436</v>
      </c>
      <c r="B5" s="229" t="s">
        <v>430</v>
      </c>
      <c r="C5" s="243" t="s">
        <v>439</v>
      </c>
      <c r="D5" s="196" t="s">
        <v>159</v>
      </c>
      <c r="E5" s="196" t="s">
        <v>471</v>
      </c>
      <c r="F5" s="236" t="s">
        <v>532</v>
      </c>
      <c r="G5" s="234" t="s">
        <v>159</v>
      </c>
      <c r="H5" s="234"/>
      <c r="I5" s="234"/>
      <c r="J5" s="234"/>
      <c r="K5" s="234"/>
      <c r="L5" s="3"/>
      <c r="M5" s="3"/>
      <c r="N5" s="3"/>
      <c r="O5" s="6"/>
      <c r="P5" s="6"/>
      <c r="Q5" s="6"/>
      <c r="R5" s="6"/>
      <c r="S5" s="6"/>
      <c r="T5" s="6"/>
      <c r="U5" s="6"/>
      <c r="V5" s="6"/>
      <c r="W5" s="6"/>
      <c r="X5" s="6"/>
      <c r="Y5" s="6"/>
      <c r="Z5" s="6"/>
      <c r="AA5" s="3"/>
      <c r="AB5" s="3"/>
      <c r="AC5" s="3"/>
      <c r="AD5" s="6"/>
      <c r="AE5" s="6"/>
      <c r="AF5" s="6"/>
      <c r="AG5" s="6"/>
      <c r="AH5" s="6"/>
      <c r="AI5" s="6"/>
      <c r="AJ5" s="6"/>
      <c r="AK5" s="6"/>
      <c r="AL5" s="6"/>
      <c r="AM5" s="6"/>
      <c r="AN5" s="6"/>
      <c r="AO5" s="6"/>
      <c r="AP5" s="3"/>
      <c r="AQ5" s="3"/>
      <c r="AR5" s="3"/>
      <c r="AS5" s="6"/>
      <c r="AT5" s="6"/>
      <c r="AU5" s="6"/>
      <c r="AV5" s="6"/>
      <c r="AW5" s="6"/>
      <c r="AX5" s="6"/>
      <c r="AY5" s="6"/>
      <c r="AZ5" s="6"/>
      <c r="BA5" s="6"/>
      <c r="BB5" s="6"/>
      <c r="BC5" s="6"/>
      <c r="BD5" s="6"/>
      <c r="BE5" s="3"/>
      <c r="BF5" s="3"/>
      <c r="BG5" s="3"/>
      <c r="BH5" s="3"/>
      <c r="BI5" s="3"/>
      <c r="BJ5" s="3"/>
      <c r="BK5" s="3"/>
      <c r="BL5" s="3"/>
    </row>
    <row r="6" spans="1:64" ht="21" customHeight="1" x14ac:dyDescent="0.25">
      <c r="A6" s="244" t="s">
        <v>437</v>
      </c>
      <c r="B6" s="73" t="s">
        <v>430</v>
      </c>
      <c r="C6" s="245" t="s">
        <v>438</v>
      </c>
      <c r="D6" s="195" t="s">
        <v>159</v>
      </c>
      <c r="E6" s="195" t="s">
        <v>471</v>
      </c>
      <c r="F6" s="236" t="s">
        <v>533</v>
      </c>
      <c r="G6" s="234" t="s">
        <v>159</v>
      </c>
      <c r="H6" s="234"/>
      <c r="I6" s="234"/>
      <c r="J6" s="234"/>
      <c r="K6" s="234"/>
      <c r="L6" s="3"/>
      <c r="M6" s="3"/>
      <c r="N6" s="3"/>
      <c r="O6" s="6"/>
      <c r="P6" s="6"/>
      <c r="Q6" s="6"/>
      <c r="R6" s="6"/>
      <c r="S6" s="6"/>
      <c r="T6" s="6"/>
      <c r="U6" s="6"/>
      <c r="V6" s="6"/>
      <c r="W6" s="6"/>
      <c r="X6" s="6"/>
      <c r="Y6" s="6"/>
      <c r="Z6" s="6"/>
      <c r="AA6" s="3"/>
      <c r="AB6" s="3"/>
      <c r="AC6" s="3"/>
      <c r="AD6" s="6"/>
      <c r="AE6" s="6"/>
      <c r="AF6" s="6"/>
      <c r="AG6" s="6"/>
      <c r="AH6" s="6"/>
      <c r="AI6" s="6"/>
      <c r="AJ6" s="6"/>
      <c r="AK6" s="6"/>
      <c r="AL6" s="6"/>
      <c r="AM6" s="6"/>
      <c r="AN6" s="6"/>
      <c r="AO6" s="6"/>
      <c r="AP6" s="3"/>
      <c r="AQ6" s="3"/>
      <c r="AR6" s="3"/>
      <c r="AS6" s="6"/>
      <c r="AT6" s="6"/>
      <c r="AU6" s="6"/>
      <c r="AV6" s="6"/>
      <c r="AW6" s="6"/>
      <c r="AX6" s="6"/>
      <c r="AY6" s="6"/>
      <c r="AZ6" s="6"/>
      <c r="BA6" s="6"/>
      <c r="BB6" s="6"/>
      <c r="BC6" s="6"/>
      <c r="BD6" s="6"/>
      <c r="BE6" s="3"/>
      <c r="BF6" s="3"/>
      <c r="BG6" s="3"/>
      <c r="BH6" s="3"/>
      <c r="BI6" s="3"/>
      <c r="BJ6" s="3"/>
      <c r="BK6" s="3"/>
      <c r="BL6" s="3"/>
    </row>
    <row r="7" spans="1:64" ht="21" customHeight="1" x14ac:dyDescent="0.25">
      <c r="A7" s="238" t="s">
        <v>440</v>
      </c>
      <c r="B7" s="229" t="s">
        <v>430</v>
      </c>
      <c r="C7" s="243" t="s">
        <v>449</v>
      </c>
      <c r="D7" s="196" t="s">
        <v>28</v>
      </c>
      <c r="E7" s="196" t="s">
        <v>471</v>
      </c>
      <c r="F7" s="236" t="s">
        <v>533</v>
      </c>
      <c r="G7" s="190" t="s">
        <v>159</v>
      </c>
      <c r="H7" s="190"/>
      <c r="I7" s="190"/>
      <c r="J7" s="190"/>
      <c r="K7" s="190"/>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spans="1:64" ht="21" customHeight="1" x14ac:dyDescent="0.25">
      <c r="A8" s="244" t="s">
        <v>441</v>
      </c>
      <c r="B8" s="73" t="s">
        <v>430</v>
      </c>
      <c r="C8" s="245" t="s">
        <v>449</v>
      </c>
      <c r="D8" s="195" t="s">
        <v>28</v>
      </c>
      <c r="E8" s="195" t="s">
        <v>471</v>
      </c>
      <c r="F8" s="236" t="s">
        <v>533</v>
      </c>
      <c r="G8" s="190" t="s">
        <v>159</v>
      </c>
      <c r="H8" s="190"/>
      <c r="I8" s="190"/>
      <c r="J8" s="190"/>
      <c r="K8" s="190"/>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spans="1:64" ht="21" customHeight="1" x14ac:dyDescent="0.25">
      <c r="A9" s="239" t="s">
        <v>465</v>
      </c>
      <c r="B9" s="229" t="s">
        <v>23</v>
      </c>
      <c r="C9" s="243" t="s">
        <v>450</v>
      </c>
      <c r="D9" s="229" t="s">
        <v>28</v>
      </c>
      <c r="E9" s="214" t="s">
        <v>448</v>
      </c>
      <c r="F9" s="236" t="s">
        <v>533</v>
      </c>
      <c r="G9" s="235" t="s">
        <v>159</v>
      </c>
      <c r="H9" s="235"/>
      <c r="I9" s="235"/>
      <c r="J9" s="235"/>
      <c r="K9" s="235"/>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ht="21" customHeight="1" x14ac:dyDescent="0.25">
      <c r="A10" s="244" t="s">
        <v>442</v>
      </c>
      <c r="B10" s="73" t="s">
        <v>23</v>
      </c>
      <c r="C10" s="245" t="s">
        <v>451</v>
      </c>
      <c r="D10" s="195" t="s">
        <v>28</v>
      </c>
      <c r="E10" s="195" t="s">
        <v>448</v>
      </c>
      <c r="F10" s="236" t="s">
        <v>533</v>
      </c>
      <c r="G10" s="235">
        <v>9835</v>
      </c>
      <c r="H10" s="235"/>
      <c r="I10" s="235"/>
      <c r="J10" s="235"/>
      <c r="K10" s="235"/>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spans="1:64" ht="21" customHeight="1" x14ac:dyDescent="0.25">
      <c r="A11" s="238" t="s">
        <v>443</v>
      </c>
      <c r="B11" s="214" t="s">
        <v>23</v>
      </c>
      <c r="C11" s="243" t="s">
        <v>452</v>
      </c>
      <c r="D11" s="196" t="s">
        <v>28</v>
      </c>
      <c r="E11" s="214" t="s">
        <v>448</v>
      </c>
      <c r="F11" s="236" t="s">
        <v>533</v>
      </c>
      <c r="G11" s="235" t="s">
        <v>159</v>
      </c>
      <c r="H11" s="235"/>
      <c r="I11" s="235"/>
      <c r="J11" s="235"/>
      <c r="K11" s="235"/>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spans="1:64" ht="21" customHeight="1" x14ac:dyDescent="0.25">
      <c r="A12" s="244" t="s">
        <v>444</v>
      </c>
      <c r="B12" s="73" t="s">
        <v>23</v>
      </c>
      <c r="C12" s="245" t="s">
        <v>453</v>
      </c>
      <c r="D12" s="195" t="s">
        <v>28</v>
      </c>
      <c r="E12" s="195" t="s">
        <v>470</v>
      </c>
      <c r="F12" s="236" t="s">
        <v>533</v>
      </c>
      <c r="G12" s="272">
        <v>7741</v>
      </c>
      <c r="H12" s="190"/>
      <c r="I12" s="190"/>
      <c r="J12" s="190"/>
      <c r="K12" s="190"/>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spans="1:64" ht="21" customHeight="1" x14ac:dyDescent="0.25">
      <c r="A13" s="238" t="s">
        <v>445</v>
      </c>
      <c r="B13" s="214" t="s">
        <v>23</v>
      </c>
      <c r="C13" s="243" t="s">
        <v>454</v>
      </c>
      <c r="D13" s="196" t="s">
        <v>28</v>
      </c>
      <c r="E13" s="214" t="s">
        <v>470</v>
      </c>
      <c r="F13" s="236" t="s">
        <v>533</v>
      </c>
      <c r="G13" s="272">
        <v>595</v>
      </c>
      <c r="H13" s="235"/>
      <c r="I13" s="235"/>
      <c r="J13" s="235"/>
      <c r="K13" s="235"/>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spans="1:64" ht="21" customHeight="1" x14ac:dyDescent="0.25">
      <c r="A14" s="244" t="s">
        <v>446</v>
      </c>
      <c r="B14" s="73" t="s">
        <v>430</v>
      </c>
      <c r="C14" s="245" t="s">
        <v>455</v>
      </c>
      <c r="D14" s="195" t="s">
        <v>159</v>
      </c>
      <c r="E14" s="195" t="s">
        <v>471</v>
      </c>
      <c r="F14" s="236" t="s">
        <v>533</v>
      </c>
      <c r="G14" s="234" t="s">
        <v>159</v>
      </c>
      <c r="H14" s="234"/>
      <c r="I14" s="234"/>
      <c r="J14" s="234"/>
      <c r="K14" s="23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spans="1:64" ht="21" customHeight="1" x14ac:dyDescent="0.25">
      <c r="A15" s="240" t="s">
        <v>447</v>
      </c>
      <c r="B15" s="214" t="s">
        <v>430</v>
      </c>
      <c r="C15" s="243" t="s">
        <v>455</v>
      </c>
      <c r="D15" s="196" t="s">
        <v>159</v>
      </c>
      <c r="E15" s="214" t="s">
        <v>471</v>
      </c>
      <c r="F15" s="236" t="s">
        <v>533</v>
      </c>
      <c r="G15" s="234" t="s">
        <v>159</v>
      </c>
      <c r="H15" s="234"/>
      <c r="I15" s="234"/>
      <c r="J15" s="234"/>
      <c r="K15" s="23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row>
    <row r="16" spans="1:64" ht="21" customHeight="1" x14ac:dyDescent="0.25">
      <c r="A16" s="244" t="s">
        <v>458</v>
      </c>
      <c r="B16" s="73" t="s">
        <v>23</v>
      </c>
      <c r="C16" s="245" t="s">
        <v>458</v>
      </c>
      <c r="D16" s="195" t="s">
        <v>55</v>
      </c>
      <c r="E16" s="195" t="s">
        <v>435</v>
      </c>
      <c r="F16" s="236" t="s">
        <v>533</v>
      </c>
      <c r="G16" s="190" t="s">
        <v>534</v>
      </c>
      <c r="H16" s="190"/>
      <c r="I16" s="190"/>
      <c r="J16" s="190"/>
      <c r="K16" s="190"/>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row>
    <row r="17" spans="1:64" ht="21" customHeight="1" x14ac:dyDescent="0.25">
      <c r="A17" s="238" t="s">
        <v>459</v>
      </c>
      <c r="B17" s="214" t="s">
        <v>23</v>
      </c>
      <c r="C17" s="243" t="s">
        <v>461</v>
      </c>
      <c r="D17" s="196" t="s">
        <v>34</v>
      </c>
      <c r="E17" s="214" t="s">
        <v>472</v>
      </c>
      <c r="F17" s="236" t="s">
        <v>533</v>
      </c>
      <c r="G17" s="190" t="s">
        <v>159</v>
      </c>
      <c r="H17" s="190"/>
      <c r="I17" s="190"/>
      <c r="J17" s="190"/>
      <c r="K17" s="190"/>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row>
    <row r="18" spans="1:64" ht="21" customHeight="1" x14ac:dyDescent="0.25">
      <c r="A18" s="244" t="s">
        <v>468</v>
      </c>
      <c r="B18" s="73" t="s">
        <v>23</v>
      </c>
      <c r="C18" s="245" t="s">
        <v>469</v>
      </c>
      <c r="D18" s="195" t="s">
        <v>28</v>
      </c>
      <c r="E18" s="195" t="s">
        <v>470</v>
      </c>
      <c r="F18" s="236" t="s">
        <v>533</v>
      </c>
      <c r="G18" s="276">
        <f>G12+G13</f>
        <v>8336</v>
      </c>
      <c r="H18" s="190"/>
      <c r="I18" s="190"/>
      <c r="J18" s="190"/>
      <c r="K18" s="190"/>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row>
    <row r="19" spans="1:64" x14ac:dyDescent="0.25">
      <c r="A19" s="4"/>
      <c r="B19" s="56"/>
      <c r="C19" s="4"/>
      <c r="D19" s="4"/>
      <c r="E19" s="56"/>
      <c r="F19" s="56"/>
      <c r="G19" s="50"/>
      <c r="H19" s="50"/>
      <c r="I19" s="50"/>
      <c r="J19" s="50"/>
      <c r="K19" s="50"/>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row>
    <row r="20" spans="1:64" x14ac:dyDescent="0.25">
      <c r="A20" s="56"/>
      <c r="B20" s="56"/>
      <c r="C20" s="4"/>
      <c r="D20" s="4"/>
      <c r="E20" s="56"/>
      <c r="F20" s="56"/>
      <c r="G20" s="274">
        <v>2000</v>
      </c>
      <c r="H20" s="50"/>
      <c r="I20" s="50"/>
      <c r="J20" s="50"/>
      <c r="K20" s="50"/>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row>
    <row r="21" spans="1:64" x14ac:dyDescent="0.25">
      <c r="A21" s="4"/>
      <c r="B21" s="56"/>
      <c r="C21" s="4"/>
      <c r="D21" s="4"/>
      <c r="E21" s="56"/>
      <c r="F21" s="56"/>
      <c r="G21" s="275">
        <v>2010</v>
      </c>
      <c r="H21" s="50"/>
      <c r="I21" s="50"/>
      <c r="J21" s="50"/>
      <c r="K21" s="50"/>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row>
    <row r="22" spans="1:64" x14ac:dyDescent="0.25">
      <c r="A22" s="4"/>
      <c r="B22" s="56"/>
      <c r="C22" s="4"/>
      <c r="D22" s="4"/>
      <c r="E22" s="56"/>
      <c r="F22" s="56"/>
      <c r="G22" s="50"/>
      <c r="H22" s="50"/>
      <c r="I22" s="50"/>
      <c r="J22" s="50"/>
      <c r="K22" s="50"/>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row>
    <row r="23" spans="1:64" x14ac:dyDescent="0.25">
      <c r="A23" s="4"/>
      <c r="B23" s="56"/>
      <c r="C23" s="4"/>
      <c r="D23" s="4"/>
      <c r="E23" s="56"/>
      <c r="F23" s="56"/>
      <c r="G23" s="50"/>
      <c r="H23" s="50"/>
      <c r="I23" s="50"/>
      <c r="J23" s="50"/>
      <c r="K23" s="50"/>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row>
    <row r="24" spans="1:64" x14ac:dyDescent="0.25">
      <c r="A24" s="56"/>
      <c r="B24" s="56"/>
      <c r="C24" s="4"/>
      <c r="D24" s="4"/>
      <c r="E24" s="56"/>
      <c r="F24" s="56"/>
      <c r="G24" s="50"/>
      <c r="H24" s="50"/>
      <c r="I24" s="50"/>
      <c r="J24" s="50"/>
      <c r="K24" s="50"/>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row>
    <row r="25" spans="1:64" x14ac:dyDescent="0.25">
      <c r="A25" s="56"/>
      <c r="B25" s="56"/>
      <c r="C25" s="4"/>
      <c r="D25" s="4"/>
      <c r="E25" s="56"/>
      <c r="F25" s="56"/>
      <c r="G25" s="50"/>
      <c r="H25" s="50"/>
      <c r="I25" s="50"/>
      <c r="J25" s="50"/>
      <c r="K25" s="50"/>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row>
    <row r="26" spans="1:64" x14ac:dyDescent="0.25">
      <c r="A26" s="56"/>
      <c r="B26" s="56"/>
      <c r="C26" s="4"/>
      <c r="D26" s="4"/>
      <c r="E26" s="56"/>
      <c r="F26" s="56"/>
      <c r="G26" s="50"/>
      <c r="H26" s="50"/>
      <c r="I26" s="50"/>
      <c r="J26" s="50"/>
      <c r="K26" s="50"/>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row>
    <row r="27" spans="1:64" x14ac:dyDescent="0.25">
      <c r="A27" s="4"/>
      <c r="B27" s="56"/>
      <c r="C27" s="4"/>
      <c r="D27" s="4"/>
      <c r="E27" s="56"/>
      <c r="F27" s="56"/>
      <c r="G27" s="50"/>
      <c r="H27" s="50"/>
      <c r="I27" s="50"/>
      <c r="J27" s="50"/>
      <c r="K27" s="50"/>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row>
    <row r="28" spans="1:64" x14ac:dyDescent="0.25">
      <c r="A28" s="4"/>
      <c r="B28" s="56"/>
      <c r="C28" s="4"/>
      <c r="D28" s="4"/>
      <c r="E28" s="56"/>
      <c r="F28" s="56"/>
      <c r="G28" s="50"/>
      <c r="H28" s="50"/>
      <c r="I28" s="50"/>
      <c r="J28" s="50"/>
      <c r="K28" s="50"/>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row>
    <row r="29" spans="1:64" x14ac:dyDescent="0.25">
      <c r="A29" s="4"/>
      <c r="B29" s="56"/>
      <c r="C29" s="4"/>
      <c r="D29" s="4"/>
      <c r="E29" s="56"/>
      <c r="F29" s="56"/>
      <c r="G29" s="50"/>
      <c r="H29" s="50"/>
      <c r="I29" s="50"/>
      <c r="J29" s="50"/>
      <c r="K29" s="50"/>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row>
    <row r="30" spans="1:64" x14ac:dyDescent="0.25">
      <c r="A30" s="4"/>
      <c r="B30" s="56"/>
      <c r="C30" s="4"/>
      <c r="D30" s="4"/>
      <c r="E30" s="56"/>
      <c r="F30" s="56"/>
      <c r="G30" s="50"/>
      <c r="H30" s="50"/>
      <c r="I30" s="50"/>
      <c r="J30" s="50"/>
      <c r="K30" s="50"/>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row>
    <row r="31" spans="1:64" x14ac:dyDescent="0.25">
      <c r="A31" s="56"/>
      <c r="B31" s="56"/>
      <c r="C31" s="53"/>
      <c r="D31" s="4"/>
      <c r="E31" s="56"/>
      <c r="F31" s="56"/>
      <c r="G31" s="50"/>
      <c r="H31" s="50"/>
      <c r="I31" s="50"/>
      <c r="J31" s="50"/>
      <c r="K31" s="50"/>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row>
    <row r="32" spans="1:64" x14ac:dyDescent="0.25">
      <c r="A32" s="51"/>
      <c r="B32" s="52"/>
      <c r="C32" s="4"/>
      <c r="D32" s="4"/>
      <c r="E32" s="4"/>
      <c r="F32" s="56"/>
      <c r="G32" s="56"/>
      <c r="H32" s="56"/>
      <c r="I32" s="56"/>
      <c r="J32" s="56"/>
      <c r="K32" s="56"/>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row>
    <row r="33" spans="1:64" x14ac:dyDescent="0.25">
      <c r="A33" s="51"/>
      <c r="B33" s="52"/>
      <c r="C33" s="4"/>
      <c r="D33" s="4"/>
      <c r="E33" s="4"/>
      <c r="F33" s="56"/>
      <c r="G33" s="56"/>
      <c r="H33" s="56"/>
      <c r="I33" s="56"/>
      <c r="J33" s="56"/>
      <c r="K33" s="56"/>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row>
    <row r="34" spans="1:64" x14ac:dyDescent="0.25">
      <c r="A34" s="51"/>
      <c r="B34" s="52"/>
      <c r="C34" s="4"/>
      <c r="D34" s="4"/>
      <c r="E34" s="4"/>
      <c r="F34" s="56"/>
      <c r="G34" s="56"/>
      <c r="H34" s="56"/>
      <c r="I34" s="56"/>
      <c r="J34" s="56"/>
      <c r="K34" s="56"/>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row>
    <row r="35" spans="1:64" x14ac:dyDescent="0.25">
      <c r="A35" s="51"/>
      <c r="B35" s="52"/>
      <c r="C35" s="4"/>
      <c r="D35" s="56"/>
      <c r="E35" s="4"/>
      <c r="F35" s="56"/>
      <c r="G35" s="56"/>
      <c r="H35" s="56"/>
      <c r="I35" s="56"/>
      <c r="J35" s="56"/>
      <c r="K35" s="56"/>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row>
    <row r="36" spans="1:64" x14ac:dyDescent="0.25">
      <c r="A36" s="51"/>
      <c r="B36" s="52"/>
      <c r="C36" s="4"/>
      <c r="D36" s="4"/>
      <c r="E36" s="4"/>
      <c r="F36" s="56"/>
      <c r="G36" s="56"/>
      <c r="H36" s="56"/>
      <c r="I36" s="56"/>
      <c r="J36" s="56"/>
      <c r="K36" s="56"/>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row>
    <row r="37" spans="1:64" x14ac:dyDescent="0.25">
      <c r="A37" s="51"/>
      <c r="B37" s="52"/>
      <c r="C37" s="4"/>
      <c r="D37" s="4"/>
      <c r="E37" s="56"/>
      <c r="F37" s="56"/>
      <c r="G37" s="56"/>
      <c r="H37" s="56"/>
      <c r="I37" s="56"/>
      <c r="J37" s="56"/>
      <c r="K37" s="56"/>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x14ac:dyDescent="0.25">
      <c r="A38" s="51"/>
      <c r="B38" s="52"/>
      <c r="C38" s="4"/>
      <c r="D38" s="4"/>
      <c r="E38" s="56"/>
      <c r="F38" s="56"/>
      <c r="G38" s="56"/>
      <c r="H38" s="56"/>
      <c r="I38" s="56"/>
      <c r="J38" s="56"/>
      <c r="K38" s="56"/>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row>
    <row r="39" spans="1:64" x14ac:dyDescent="0.25">
      <c r="A39" s="51"/>
      <c r="B39" s="52"/>
      <c r="C39" s="4"/>
      <c r="D39" s="4"/>
      <c r="E39" s="4"/>
      <c r="F39" s="56"/>
      <c r="G39" s="56"/>
      <c r="H39" s="56"/>
      <c r="I39" s="56"/>
      <c r="J39" s="56"/>
      <c r="K39" s="56"/>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row>
    <row r="40" spans="1:64" x14ac:dyDescent="0.25">
      <c r="A40" s="51"/>
      <c r="B40" s="52"/>
      <c r="C40" s="4"/>
      <c r="D40" s="4"/>
      <c r="E40" s="4"/>
      <c r="F40" s="56"/>
      <c r="G40" s="56"/>
      <c r="H40" s="56"/>
      <c r="I40" s="56"/>
      <c r="J40" s="56"/>
      <c r="K40" s="56"/>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row>
    <row r="41" spans="1:64" x14ac:dyDescent="0.25">
      <c r="A41" s="51"/>
      <c r="B41" s="52"/>
      <c r="C41" s="4"/>
      <c r="D41" s="4"/>
      <c r="E41" s="4"/>
      <c r="F41" s="56"/>
      <c r="G41" s="56"/>
      <c r="H41" s="56"/>
      <c r="I41" s="56"/>
      <c r="J41" s="56"/>
      <c r="K41" s="56"/>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row>
    <row r="42" spans="1:64" x14ac:dyDescent="0.25">
      <c r="A42" s="51"/>
      <c r="B42" s="52"/>
      <c r="C42" s="4"/>
      <c r="D42" s="4"/>
      <c r="E42" s="4"/>
      <c r="F42" s="56"/>
      <c r="G42" s="56"/>
      <c r="H42" s="56"/>
      <c r="I42" s="56"/>
      <c r="J42" s="56"/>
      <c r="K42" s="56"/>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row>
    <row r="43" spans="1:64" x14ac:dyDescent="0.25">
      <c r="A43" s="51"/>
      <c r="B43" s="52"/>
      <c r="C43" s="4"/>
      <c r="D43" s="4"/>
      <c r="E43" s="56"/>
      <c r="F43" s="56"/>
      <c r="G43" s="56"/>
      <c r="H43" s="56"/>
      <c r="I43" s="56"/>
      <c r="J43" s="56"/>
      <c r="K43" s="56"/>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row>
    <row r="44" spans="1:64" x14ac:dyDescent="0.25">
      <c r="A44" s="51"/>
      <c r="B44" s="52"/>
      <c r="C44" s="4"/>
      <c r="D44" s="4"/>
      <c r="E44" s="4"/>
      <c r="F44" s="56"/>
      <c r="G44" s="56"/>
      <c r="H44" s="56"/>
      <c r="I44" s="56"/>
      <c r="J44" s="56"/>
      <c r="K44" s="56"/>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row>
    <row r="45" spans="1:64" x14ac:dyDescent="0.25">
      <c r="A45" s="51"/>
      <c r="B45" s="52"/>
      <c r="C45" s="4"/>
      <c r="D45" s="52"/>
      <c r="E45" s="4"/>
      <c r="F45" s="56"/>
      <c r="G45" s="56"/>
      <c r="H45" s="56"/>
      <c r="I45" s="56"/>
      <c r="J45" s="56"/>
      <c r="K45" s="56"/>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row>
    <row r="46" spans="1:64" x14ac:dyDescent="0.25">
      <c r="A46" s="51"/>
      <c r="B46" s="52"/>
      <c r="C46" s="4"/>
      <c r="D46" s="4"/>
      <c r="E46" s="4"/>
      <c r="F46" s="56"/>
      <c r="G46" s="56"/>
      <c r="H46" s="56"/>
      <c r="I46" s="56"/>
      <c r="J46" s="56"/>
      <c r="K46" s="56"/>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row>
    <row r="47" spans="1:64" x14ac:dyDescent="0.25">
      <c r="A47" s="51"/>
      <c r="B47" s="52"/>
      <c r="C47" s="4"/>
      <c r="D47" s="4"/>
      <c r="E47" s="4"/>
      <c r="F47" s="56"/>
      <c r="G47" s="56"/>
      <c r="H47" s="56"/>
      <c r="I47" s="56"/>
      <c r="J47" s="56"/>
      <c r="K47" s="56"/>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row>
    <row r="48" spans="1:64" x14ac:dyDescent="0.25">
      <c r="A48" s="51"/>
      <c r="B48" s="52"/>
      <c r="C48" s="4"/>
      <c r="D48" s="4"/>
      <c r="E48" s="4"/>
      <c r="F48" s="56"/>
      <c r="G48" s="56"/>
      <c r="H48" s="56"/>
      <c r="I48" s="56"/>
      <c r="J48" s="56"/>
      <c r="K48" s="56"/>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row>
    <row r="49" spans="1:64" x14ac:dyDescent="0.25">
      <c r="A49" s="51"/>
      <c r="B49" s="52"/>
      <c r="C49" s="54"/>
      <c r="D49" s="52"/>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x14ac:dyDescent="0.25">
      <c r="A50" s="51"/>
      <c r="B50" s="52"/>
      <c r="C50" s="54"/>
      <c r="D50" s="4"/>
      <c r="E50" s="3"/>
      <c r="F50" s="3"/>
      <c r="G50" s="3"/>
      <c r="H50" s="3"/>
      <c r="I50" s="3"/>
      <c r="J50" s="3"/>
      <c r="K50" s="3"/>
    </row>
    <row r="51" spans="1:64" x14ac:dyDescent="0.25">
      <c r="A51" s="51"/>
      <c r="B51" s="52"/>
      <c r="C51" s="54"/>
      <c r="D51" s="56"/>
      <c r="E51" s="55"/>
      <c r="F51" s="55"/>
      <c r="G51" s="3"/>
      <c r="H51" s="3"/>
      <c r="I51" s="3"/>
      <c r="J51" s="3"/>
      <c r="K51" s="3"/>
    </row>
    <row r="52" spans="1:64" x14ac:dyDescent="0.25">
      <c r="A52" s="51"/>
      <c r="B52" s="52"/>
      <c r="C52" s="54"/>
      <c r="D52" s="56"/>
      <c r="E52" s="55"/>
      <c r="F52" s="55"/>
      <c r="G52" s="3"/>
      <c r="H52" s="3"/>
      <c r="I52" s="3"/>
      <c r="J52" s="3"/>
      <c r="K52" s="3"/>
    </row>
    <row r="53" spans="1:64" x14ac:dyDescent="0.25">
      <c r="A53" s="51"/>
      <c r="B53" s="52"/>
      <c r="C53" s="54"/>
      <c r="D53" s="56"/>
      <c r="E53" s="55"/>
      <c r="F53" s="55"/>
      <c r="G53" s="3"/>
      <c r="H53" s="3"/>
      <c r="I53" s="3"/>
      <c r="J53" s="3"/>
      <c r="K53" s="3"/>
    </row>
    <row r="54" spans="1:64" x14ac:dyDescent="0.25">
      <c r="A54" s="51"/>
      <c r="B54" s="52"/>
      <c r="C54" s="54"/>
      <c r="D54" s="56"/>
      <c r="E54" s="55"/>
      <c r="F54" s="55"/>
      <c r="G54" s="3"/>
      <c r="H54" s="3"/>
      <c r="I54" s="3"/>
      <c r="J54" s="3"/>
      <c r="K54" s="3"/>
    </row>
    <row r="55" spans="1:64" x14ac:dyDescent="0.25">
      <c r="A55" s="4"/>
      <c r="B55" s="56"/>
      <c r="C55" s="4"/>
      <c r="D55" s="56"/>
      <c r="E55" s="56"/>
      <c r="F55" s="56"/>
      <c r="G55" s="3"/>
      <c r="H55" s="3"/>
      <c r="I55" s="3"/>
      <c r="J55" s="3"/>
      <c r="K55" s="3"/>
    </row>
    <row r="56" spans="1:64" x14ac:dyDescent="0.25">
      <c r="A56" s="4"/>
      <c r="B56" s="56"/>
      <c r="C56" s="4"/>
      <c r="D56" s="56"/>
      <c r="E56" s="56"/>
      <c r="F56" s="56"/>
      <c r="G56" s="3"/>
      <c r="H56" s="3"/>
      <c r="I56" s="3"/>
      <c r="J56" s="3"/>
      <c r="K56" s="3"/>
    </row>
    <row r="57" spans="1:64" x14ac:dyDescent="0.25">
      <c r="A57" s="4"/>
      <c r="B57" s="56"/>
      <c r="C57" s="4"/>
      <c r="D57" s="56"/>
      <c r="E57" s="56"/>
      <c r="F57" s="56"/>
      <c r="G57" s="3"/>
      <c r="H57" s="3"/>
      <c r="I57" s="3"/>
      <c r="J57" s="3"/>
      <c r="K57" s="3"/>
    </row>
    <row r="58" spans="1:64" x14ac:dyDescent="0.25">
      <c r="A58" s="4"/>
      <c r="B58" s="56"/>
      <c r="C58" s="4"/>
      <c r="D58" s="56"/>
      <c r="E58" s="56"/>
      <c r="F58" s="56"/>
      <c r="G58" s="3"/>
      <c r="H58" s="3"/>
      <c r="I58" s="3"/>
      <c r="J58" s="3"/>
      <c r="K58" s="3"/>
    </row>
    <row r="59" spans="1:64" x14ac:dyDescent="0.25">
      <c r="A59" s="4"/>
      <c r="B59" s="56"/>
      <c r="C59" s="4"/>
      <c r="D59" s="56"/>
      <c r="E59" s="56"/>
      <c r="F59" s="56"/>
      <c r="G59" s="3"/>
      <c r="H59" s="3"/>
      <c r="I59" s="3"/>
      <c r="J59" s="3"/>
      <c r="K59" s="3"/>
    </row>
    <row r="60" spans="1:64" x14ac:dyDescent="0.25">
      <c r="A60" s="4"/>
      <c r="B60" s="56"/>
      <c r="C60" s="4"/>
      <c r="D60" s="56"/>
      <c r="E60" s="56"/>
      <c r="F60" s="56"/>
      <c r="G60" s="3"/>
      <c r="H60" s="3"/>
      <c r="I60" s="3"/>
      <c r="J60" s="3"/>
      <c r="K60" s="3"/>
    </row>
    <row r="61" spans="1:64" x14ac:dyDescent="0.25">
      <c r="A61" s="4"/>
      <c r="B61" s="56"/>
      <c r="C61" s="54"/>
      <c r="D61" s="56"/>
      <c r="E61" s="55"/>
      <c r="F61" s="55"/>
      <c r="G61" s="3"/>
      <c r="H61" s="3"/>
      <c r="I61" s="3"/>
      <c r="J61" s="3"/>
      <c r="K61" s="3"/>
    </row>
    <row r="62" spans="1:64" x14ac:dyDescent="0.25">
      <c r="A62" s="4"/>
      <c r="B62" s="4"/>
      <c r="C62" s="4"/>
      <c r="D62" s="4"/>
      <c r="E62" s="4"/>
      <c r="F62" s="4"/>
      <c r="G62" s="3"/>
      <c r="H62" s="3"/>
      <c r="I62" s="3"/>
      <c r="J62" s="3"/>
      <c r="K62" s="3"/>
    </row>
    <row r="63" spans="1:64" x14ac:dyDescent="0.25">
      <c r="A63" s="4"/>
      <c r="B63" s="4"/>
      <c r="C63" s="4"/>
      <c r="D63" s="4"/>
      <c r="E63" s="4"/>
      <c r="F63" s="4"/>
      <c r="G63" s="3"/>
      <c r="H63" s="3"/>
      <c r="I63" s="3"/>
      <c r="J63" s="3"/>
      <c r="K63" s="3"/>
    </row>
    <row r="64" spans="1:64" x14ac:dyDescent="0.25">
      <c r="A64" s="4"/>
      <c r="B64" s="4"/>
      <c r="C64" s="4"/>
      <c r="D64" s="4"/>
      <c r="E64" s="4"/>
      <c r="F64" s="4"/>
      <c r="G64" s="3"/>
      <c r="H64" s="3"/>
      <c r="I64" s="3"/>
      <c r="J64" s="3"/>
      <c r="K64" s="3"/>
    </row>
    <row r="65" spans="1:11" x14ac:dyDescent="0.25">
      <c r="A65" s="4"/>
      <c r="B65" s="4"/>
      <c r="C65" s="4"/>
      <c r="D65" s="4"/>
      <c r="E65" s="4"/>
      <c r="F65" s="4"/>
      <c r="G65" s="3"/>
      <c r="H65" s="3"/>
      <c r="I65" s="3"/>
      <c r="J65" s="3"/>
      <c r="K65" s="3"/>
    </row>
    <row r="66" spans="1:11" x14ac:dyDescent="0.25">
      <c r="A66" s="4"/>
      <c r="B66" s="4"/>
      <c r="C66" s="4"/>
      <c r="D66" s="4"/>
      <c r="E66" s="4"/>
      <c r="F66" s="4"/>
      <c r="G66" s="3"/>
      <c r="H66" s="3"/>
      <c r="I66" s="3"/>
      <c r="J66" s="3"/>
      <c r="K66" s="3"/>
    </row>
    <row r="67" spans="1:11" x14ac:dyDescent="0.25">
      <c r="A67" s="4"/>
      <c r="B67" s="4"/>
      <c r="C67" s="4"/>
      <c r="D67" s="4"/>
      <c r="E67" s="4"/>
      <c r="F67" s="4"/>
      <c r="G67" s="3"/>
      <c r="H67" s="3"/>
      <c r="I67" s="3"/>
      <c r="J67" s="3"/>
      <c r="K67" s="3"/>
    </row>
    <row r="68" spans="1:11" ht="75.75" customHeight="1" x14ac:dyDescent="0.25">
      <c r="A68" s="4"/>
      <c r="B68" s="4"/>
      <c r="C68" s="4"/>
      <c r="D68" s="3"/>
      <c r="E68" s="3"/>
      <c r="F68" s="3"/>
      <c r="G68" s="3"/>
      <c r="H68" s="3"/>
      <c r="I68" s="3"/>
      <c r="J68" s="3"/>
      <c r="K68" s="3"/>
    </row>
  </sheetData>
  <mergeCells count="10">
    <mergeCell ref="G1:K1"/>
    <mergeCell ref="L2:Z2"/>
    <mergeCell ref="AA2:AO2"/>
    <mergeCell ref="AP2:BD2"/>
    <mergeCell ref="A1:A2"/>
    <mergeCell ref="B1:B2"/>
    <mergeCell ref="C1:C2"/>
    <mergeCell ref="D1:D2"/>
    <mergeCell ref="E1:E2"/>
    <mergeCell ref="F1:F2"/>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21"/>
  <sheetViews>
    <sheetView zoomScale="80" zoomScaleNormal="80" workbookViewId="0">
      <pane xSplit="23" ySplit="1" topLeftCell="Z5" activePane="bottomRight" state="frozen"/>
      <selection pane="topRight" activeCell="X1" sqref="X1"/>
      <selection pane="bottomLeft" activeCell="A2" sqref="A2"/>
      <selection pane="bottomRight" activeCell="AC51" sqref="AC51"/>
    </sheetView>
  </sheetViews>
  <sheetFormatPr defaultRowHeight="15" x14ac:dyDescent="0.25"/>
  <cols>
    <col min="1" max="1" width="8.7109375" bestFit="1" customWidth="1"/>
    <col min="23" max="23" width="12.140625" customWidth="1"/>
  </cols>
  <sheetData>
    <row r="1" spans="1:23" ht="34.5" customHeight="1" x14ac:dyDescent="0.25">
      <c r="A1" s="346" t="s">
        <v>462</v>
      </c>
      <c r="B1" s="346"/>
      <c r="C1" s="346"/>
      <c r="D1" s="346"/>
      <c r="E1" s="346"/>
      <c r="F1" s="346"/>
      <c r="G1" s="346"/>
      <c r="H1" s="346"/>
      <c r="I1" s="346"/>
      <c r="J1" s="346"/>
      <c r="K1" s="346"/>
      <c r="L1" s="346"/>
      <c r="M1" s="346"/>
      <c r="N1" s="346"/>
      <c r="O1" s="346"/>
      <c r="P1" s="346"/>
      <c r="Q1" s="346"/>
      <c r="R1" s="346"/>
      <c r="S1" s="346"/>
      <c r="T1" s="346"/>
      <c r="U1" s="346"/>
      <c r="V1" s="346"/>
      <c r="W1" s="346"/>
    </row>
    <row r="2" spans="1:23" x14ac:dyDescent="0.25">
      <c r="A2" s="49"/>
      <c r="B2" s="10"/>
      <c r="C2" s="10"/>
      <c r="D2" s="10"/>
      <c r="E2" s="10"/>
      <c r="F2" s="10"/>
      <c r="G2" s="10"/>
      <c r="H2" s="10"/>
      <c r="I2" s="10"/>
      <c r="J2" s="10"/>
      <c r="K2" s="10"/>
      <c r="L2" s="10"/>
      <c r="M2" s="10"/>
      <c r="N2" s="10"/>
      <c r="O2" s="10"/>
      <c r="P2" s="10"/>
      <c r="Q2" s="10"/>
      <c r="R2" s="10"/>
      <c r="S2" s="10"/>
      <c r="T2" s="10"/>
      <c r="U2" s="10"/>
      <c r="V2" s="10"/>
      <c r="W2" s="10"/>
    </row>
    <row r="3" spans="1:23" x14ac:dyDescent="0.25">
      <c r="A3" s="49"/>
      <c r="B3" s="10"/>
      <c r="C3" s="10"/>
      <c r="D3" s="10"/>
      <c r="E3" s="10"/>
      <c r="F3" s="10"/>
      <c r="G3" s="10"/>
      <c r="H3" s="10"/>
      <c r="I3" s="10"/>
      <c r="J3" s="10"/>
      <c r="K3" s="10"/>
      <c r="L3" s="10"/>
      <c r="M3" s="10"/>
      <c r="N3" s="10"/>
      <c r="O3" s="10"/>
      <c r="P3" s="10"/>
      <c r="Q3" s="10"/>
      <c r="R3" s="10"/>
      <c r="S3" s="10"/>
      <c r="T3" s="10"/>
      <c r="U3" s="10"/>
      <c r="V3" s="10"/>
      <c r="W3" s="10"/>
    </row>
    <row r="4" spans="1:23" x14ac:dyDescent="0.25">
      <c r="A4" s="49"/>
      <c r="B4" s="10"/>
      <c r="C4" s="10"/>
      <c r="D4" s="10"/>
      <c r="E4" s="10"/>
      <c r="F4" s="10"/>
      <c r="G4" s="10"/>
      <c r="H4" s="10"/>
      <c r="I4" s="10"/>
      <c r="J4" s="10"/>
      <c r="K4" s="10"/>
      <c r="L4" s="10"/>
      <c r="M4" s="10"/>
      <c r="N4" s="10"/>
      <c r="O4" s="10"/>
      <c r="P4" s="10"/>
      <c r="Q4" s="10"/>
      <c r="R4" s="10"/>
      <c r="S4" s="10"/>
      <c r="T4" s="10"/>
      <c r="U4" s="10"/>
      <c r="V4" s="10"/>
      <c r="W4" s="10"/>
    </row>
    <row r="5" spans="1:23" x14ac:dyDescent="0.25">
      <c r="A5" s="10"/>
      <c r="B5" s="10"/>
      <c r="C5" s="10"/>
      <c r="D5" s="10"/>
      <c r="E5" s="10"/>
      <c r="F5" s="10"/>
      <c r="G5" s="10"/>
      <c r="H5" s="10"/>
      <c r="I5" s="10"/>
      <c r="J5" s="10"/>
      <c r="K5" s="10"/>
      <c r="L5" s="10"/>
      <c r="M5" s="10"/>
      <c r="N5" s="10"/>
      <c r="O5" s="10"/>
      <c r="P5" s="10"/>
      <c r="Q5" s="10"/>
      <c r="R5" s="10"/>
      <c r="S5" s="10"/>
      <c r="T5" s="10"/>
      <c r="U5" s="10"/>
      <c r="V5" s="10"/>
      <c r="W5" s="10"/>
    </row>
    <row r="6" spans="1:23" x14ac:dyDescent="0.25">
      <c r="A6" s="10"/>
      <c r="B6" s="10"/>
      <c r="C6" s="10"/>
      <c r="D6" s="10"/>
      <c r="E6" s="10"/>
      <c r="F6" s="10"/>
      <c r="G6" s="10"/>
      <c r="H6" s="10"/>
      <c r="I6" s="10"/>
      <c r="J6" s="10"/>
      <c r="K6" s="10"/>
      <c r="L6" s="10"/>
      <c r="M6" s="10"/>
      <c r="N6" s="10"/>
      <c r="O6" s="10"/>
      <c r="P6" s="10"/>
      <c r="Q6" s="10"/>
      <c r="R6" s="10"/>
      <c r="S6" s="10"/>
      <c r="T6" s="10"/>
      <c r="U6" s="10"/>
      <c r="V6" s="10"/>
      <c r="W6" s="10"/>
    </row>
    <row r="7" spans="1:23" x14ac:dyDescent="0.25">
      <c r="A7" s="10"/>
      <c r="B7" s="10"/>
      <c r="C7" s="10"/>
      <c r="D7" s="10"/>
      <c r="E7" s="10"/>
      <c r="F7" s="10"/>
      <c r="G7" s="10"/>
      <c r="H7" s="10"/>
      <c r="I7" s="10"/>
      <c r="J7" s="10"/>
      <c r="K7" s="10"/>
      <c r="L7" s="10"/>
      <c r="M7" s="10"/>
      <c r="N7" s="10"/>
      <c r="O7" s="10"/>
      <c r="P7" s="10"/>
      <c r="Q7" s="10"/>
      <c r="R7" s="10"/>
      <c r="S7" s="10"/>
      <c r="T7" s="10"/>
      <c r="U7" s="10"/>
      <c r="V7" s="10"/>
      <c r="W7" s="10"/>
    </row>
    <row r="8" spans="1:23" x14ac:dyDescent="0.25">
      <c r="A8" s="10"/>
      <c r="B8" s="10"/>
      <c r="C8" s="10"/>
      <c r="D8" s="10"/>
      <c r="E8" s="10"/>
      <c r="F8" s="10"/>
      <c r="G8" s="10"/>
      <c r="H8" s="10"/>
      <c r="I8" s="10"/>
      <c r="J8" s="10"/>
      <c r="K8" s="10"/>
      <c r="L8" s="10"/>
      <c r="M8" s="10"/>
      <c r="N8" s="10"/>
      <c r="O8" s="10"/>
      <c r="P8" s="10"/>
      <c r="Q8" s="10"/>
      <c r="R8" s="10"/>
      <c r="S8" s="10"/>
      <c r="T8" s="10"/>
      <c r="U8" s="10"/>
      <c r="V8" s="10"/>
      <c r="W8" s="10"/>
    </row>
    <row r="9" spans="1:23" x14ac:dyDescent="0.25">
      <c r="A9" s="10"/>
      <c r="B9" s="10"/>
      <c r="C9" s="10"/>
      <c r="D9" s="10"/>
      <c r="E9" s="10"/>
      <c r="F9" s="10"/>
      <c r="G9" s="10"/>
      <c r="H9" s="10"/>
      <c r="I9" s="10"/>
      <c r="J9" s="10"/>
      <c r="K9" s="10"/>
      <c r="L9" s="10"/>
      <c r="M9" s="10"/>
      <c r="N9" s="10"/>
      <c r="O9" s="10"/>
      <c r="P9" s="10"/>
      <c r="Q9" s="10"/>
      <c r="R9" s="10"/>
      <c r="S9" s="10"/>
      <c r="T9" s="10"/>
      <c r="U9" s="10"/>
      <c r="V9" s="10"/>
      <c r="W9" s="10"/>
    </row>
    <row r="10" spans="1:23" x14ac:dyDescent="0.25">
      <c r="A10" s="10"/>
      <c r="B10" s="10"/>
      <c r="C10" s="10"/>
      <c r="D10" s="10"/>
      <c r="E10" s="10"/>
      <c r="F10" s="10"/>
      <c r="G10" s="10"/>
      <c r="H10" s="10"/>
      <c r="I10" s="10"/>
      <c r="J10" s="10"/>
      <c r="K10" s="10"/>
      <c r="L10" s="10"/>
      <c r="M10" s="10"/>
      <c r="N10" s="10"/>
      <c r="O10" s="10"/>
      <c r="P10" s="10"/>
      <c r="Q10" s="10"/>
      <c r="R10" s="10"/>
      <c r="S10" s="10"/>
      <c r="T10" s="10"/>
      <c r="U10" s="10"/>
      <c r="V10" s="10"/>
      <c r="W10" s="10"/>
    </row>
    <row r="11" spans="1:23" x14ac:dyDescent="0.25">
      <c r="A11" s="10"/>
      <c r="B11" s="10"/>
      <c r="C11" s="10"/>
      <c r="D11" s="10"/>
      <c r="E11" s="10"/>
      <c r="F11" s="10"/>
      <c r="G11" s="10"/>
      <c r="H11" s="10"/>
      <c r="I11" s="10"/>
      <c r="J11" s="10"/>
      <c r="K11" s="10"/>
      <c r="L11" s="10"/>
      <c r="M11" s="10"/>
      <c r="N11" s="10"/>
      <c r="O11" s="10"/>
      <c r="P11" s="10"/>
      <c r="Q11" s="10"/>
      <c r="R11" s="10"/>
      <c r="S11" s="10"/>
      <c r="T11" s="10"/>
      <c r="U11" s="10"/>
      <c r="V11" s="10"/>
      <c r="W11" s="10"/>
    </row>
    <row r="12" spans="1:23" x14ac:dyDescent="0.25">
      <c r="A12" s="10"/>
      <c r="B12" s="10"/>
      <c r="C12" s="10"/>
      <c r="D12" s="10"/>
      <c r="E12" s="10"/>
      <c r="F12" s="10"/>
      <c r="G12" s="10"/>
      <c r="H12" s="10"/>
      <c r="I12" s="10"/>
      <c r="J12" s="10"/>
      <c r="K12" s="10"/>
      <c r="L12" s="10"/>
      <c r="M12" s="10"/>
      <c r="N12" s="10"/>
      <c r="O12" s="10"/>
      <c r="P12" s="10"/>
      <c r="Q12" s="10"/>
      <c r="R12" s="10"/>
      <c r="S12" s="10"/>
      <c r="T12" s="10"/>
      <c r="U12" s="10"/>
      <c r="V12" s="10"/>
      <c r="W12" s="10"/>
    </row>
    <row r="13" spans="1:23" x14ac:dyDescent="0.25">
      <c r="A13" s="10"/>
      <c r="B13" s="10"/>
      <c r="C13" s="10"/>
      <c r="D13" s="10"/>
      <c r="E13" s="10"/>
      <c r="F13" s="10"/>
      <c r="G13" s="10"/>
      <c r="H13" s="10"/>
      <c r="I13" s="10"/>
      <c r="J13" s="10"/>
      <c r="K13" s="10"/>
      <c r="L13" s="10"/>
      <c r="M13" s="10"/>
      <c r="N13" s="10"/>
      <c r="O13" s="10"/>
      <c r="P13" s="10"/>
      <c r="Q13" s="10"/>
      <c r="R13" s="10"/>
      <c r="S13" s="10"/>
      <c r="T13" s="10"/>
      <c r="U13" s="10"/>
      <c r="V13" s="10"/>
      <c r="W13" s="10"/>
    </row>
    <row r="14" spans="1:23" x14ac:dyDescent="0.25">
      <c r="A14" s="10"/>
      <c r="B14" s="10"/>
      <c r="C14" s="10"/>
      <c r="D14" s="10"/>
      <c r="E14" s="10"/>
      <c r="F14" s="10"/>
      <c r="G14" s="10"/>
      <c r="H14" s="10"/>
      <c r="I14" s="10"/>
      <c r="J14" s="10"/>
      <c r="K14" s="10"/>
      <c r="L14" s="10"/>
      <c r="M14" s="10"/>
      <c r="N14" s="10"/>
      <c r="O14" s="10"/>
      <c r="P14" s="10"/>
      <c r="Q14" s="10"/>
      <c r="R14" s="10"/>
      <c r="S14" s="10"/>
      <c r="T14" s="10"/>
      <c r="U14" s="10"/>
      <c r="V14" s="10"/>
      <c r="W14" s="10"/>
    </row>
    <row r="15" spans="1:23" x14ac:dyDescent="0.25">
      <c r="A15" s="10"/>
      <c r="B15" s="10"/>
      <c r="C15" s="10"/>
      <c r="D15" s="10"/>
      <c r="E15" s="10"/>
      <c r="F15" s="10"/>
      <c r="G15" s="10"/>
      <c r="H15" s="10"/>
      <c r="I15" s="10"/>
      <c r="J15" s="10"/>
      <c r="K15" s="10"/>
      <c r="L15" s="10"/>
      <c r="M15" s="10"/>
      <c r="N15" s="10"/>
      <c r="O15" s="10"/>
      <c r="P15" s="10"/>
      <c r="Q15" s="10"/>
      <c r="R15" s="10"/>
      <c r="S15" s="10"/>
      <c r="T15" s="10"/>
      <c r="U15" s="10"/>
      <c r="V15" s="10"/>
      <c r="W15" s="10"/>
    </row>
    <row r="16" spans="1:23" x14ac:dyDescent="0.25">
      <c r="A16" s="10"/>
      <c r="B16" s="10"/>
      <c r="C16" s="10"/>
      <c r="D16" s="10"/>
      <c r="E16" s="10"/>
      <c r="F16" s="10"/>
      <c r="G16" s="10"/>
      <c r="H16" s="10"/>
      <c r="I16" s="10"/>
      <c r="J16" s="10"/>
      <c r="K16" s="10"/>
      <c r="L16" s="10"/>
      <c r="M16" s="10"/>
      <c r="N16" s="10"/>
      <c r="O16" s="10"/>
      <c r="P16" s="10"/>
      <c r="Q16" s="10"/>
      <c r="R16" s="10"/>
      <c r="S16" s="10"/>
      <c r="T16" s="10"/>
      <c r="U16" s="10"/>
      <c r="V16" s="10"/>
      <c r="W16" s="10"/>
    </row>
    <row r="17" spans="1:23" x14ac:dyDescent="0.25">
      <c r="A17" s="10"/>
      <c r="B17" s="10"/>
      <c r="C17" s="10"/>
      <c r="D17" s="10"/>
      <c r="E17" s="10"/>
      <c r="F17" s="10"/>
      <c r="G17" s="10"/>
      <c r="H17" s="10"/>
      <c r="I17" s="10"/>
      <c r="J17" s="10"/>
      <c r="K17" s="10"/>
      <c r="L17" s="10"/>
      <c r="M17" s="10"/>
      <c r="N17" s="10"/>
      <c r="O17" s="10"/>
      <c r="P17" s="10"/>
      <c r="Q17" s="10"/>
      <c r="R17" s="10"/>
      <c r="S17" s="10"/>
      <c r="T17" s="10"/>
      <c r="U17" s="10"/>
      <c r="V17" s="10"/>
      <c r="W17" s="10"/>
    </row>
    <row r="18" spans="1:23" x14ac:dyDescent="0.25">
      <c r="A18" s="10"/>
      <c r="B18" s="10"/>
      <c r="C18" s="10"/>
      <c r="D18" s="10"/>
      <c r="E18" s="10"/>
      <c r="F18" s="10"/>
      <c r="G18" s="10"/>
      <c r="H18" s="10"/>
      <c r="I18" s="10"/>
      <c r="J18" s="10"/>
      <c r="K18" s="10"/>
      <c r="L18" s="10"/>
      <c r="M18" s="10"/>
      <c r="N18" s="10"/>
      <c r="O18" s="10"/>
      <c r="P18" s="10"/>
      <c r="Q18" s="10"/>
      <c r="R18" s="10"/>
      <c r="S18" s="10"/>
      <c r="T18" s="10"/>
      <c r="U18" s="10"/>
      <c r="V18" s="10"/>
      <c r="W18" s="10"/>
    </row>
    <row r="19" spans="1:23" x14ac:dyDescent="0.25">
      <c r="A19" s="10"/>
      <c r="B19" s="10"/>
      <c r="C19" s="10"/>
      <c r="D19" s="10"/>
      <c r="E19" s="10"/>
      <c r="F19" s="10"/>
      <c r="G19" s="10"/>
      <c r="H19" s="10"/>
      <c r="I19" s="10"/>
      <c r="J19" s="10"/>
      <c r="K19" s="10"/>
      <c r="L19" s="10"/>
      <c r="M19" s="10"/>
      <c r="N19" s="10"/>
      <c r="O19" s="10"/>
      <c r="P19" s="10"/>
      <c r="Q19" s="10"/>
      <c r="R19" s="10"/>
      <c r="S19" s="10"/>
      <c r="T19" s="10"/>
      <c r="U19" s="10"/>
      <c r="V19" s="10"/>
      <c r="W19" s="10"/>
    </row>
    <row r="20" spans="1:23" x14ac:dyDescent="0.25">
      <c r="A20" s="10"/>
      <c r="B20" s="10"/>
      <c r="C20" s="10"/>
      <c r="D20" s="10"/>
      <c r="E20" s="10"/>
      <c r="F20" s="10"/>
      <c r="G20" s="10"/>
      <c r="H20" s="10"/>
      <c r="I20" s="10"/>
      <c r="J20" s="10"/>
      <c r="K20" s="10"/>
      <c r="L20" s="10"/>
      <c r="M20" s="10"/>
      <c r="N20" s="10"/>
      <c r="O20" s="10"/>
      <c r="P20" s="10"/>
      <c r="Q20" s="10"/>
      <c r="R20" s="10"/>
      <c r="S20" s="10"/>
      <c r="T20" s="10"/>
      <c r="U20" s="10"/>
      <c r="V20" s="10"/>
      <c r="W20" s="10"/>
    </row>
    <row r="21" spans="1:23" x14ac:dyDescent="0.25">
      <c r="A21" s="10"/>
      <c r="B21" s="10"/>
      <c r="C21" s="10"/>
      <c r="D21" s="10"/>
      <c r="E21" s="10"/>
      <c r="F21" s="10"/>
      <c r="G21" s="10"/>
      <c r="H21" s="10"/>
      <c r="I21" s="10"/>
      <c r="J21" s="10"/>
      <c r="K21" s="10"/>
      <c r="L21" s="10"/>
      <c r="M21" s="10"/>
      <c r="N21" s="10"/>
      <c r="O21" s="10"/>
      <c r="P21" s="10"/>
      <c r="Q21" s="10"/>
      <c r="R21" s="10"/>
      <c r="S21" s="10"/>
      <c r="T21" s="10"/>
      <c r="U21" s="10"/>
      <c r="V21" s="10"/>
      <c r="W21" s="10"/>
    </row>
    <row r="22" spans="1:23" x14ac:dyDescent="0.25">
      <c r="A22" s="10"/>
      <c r="B22" s="10"/>
      <c r="C22" s="10"/>
      <c r="D22" s="10"/>
      <c r="E22" s="10"/>
      <c r="F22" s="10"/>
      <c r="G22" s="10"/>
      <c r="H22" s="10"/>
      <c r="I22" s="10"/>
      <c r="J22" s="10"/>
      <c r="K22" s="10"/>
      <c r="L22" s="10"/>
      <c r="M22" s="10"/>
      <c r="N22" s="10"/>
      <c r="O22" s="10"/>
      <c r="P22" s="10"/>
      <c r="Q22" s="10"/>
      <c r="R22" s="10"/>
      <c r="S22" s="10"/>
      <c r="T22" s="10"/>
      <c r="U22" s="10"/>
      <c r="V22" s="10"/>
      <c r="W22" s="10"/>
    </row>
    <row r="23" spans="1:23" x14ac:dyDescent="0.25">
      <c r="A23" s="10"/>
      <c r="B23" s="10"/>
      <c r="C23" s="10"/>
      <c r="D23" s="10"/>
      <c r="E23" s="10"/>
      <c r="F23" s="10"/>
      <c r="G23" s="10"/>
      <c r="H23" s="10"/>
      <c r="I23" s="10"/>
      <c r="J23" s="10"/>
      <c r="K23" s="10"/>
      <c r="L23" s="10"/>
      <c r="M23" s="10"/>
      <c r="N23" s="10"/>
      <c r="O23" s="10"/>
      <c r="P23" s="10"/>
      <c r="Q23" s="10"/>
      <c r="R23" s="10"/>
      <c r="S23" s="10"/>
      <c r="T23" s="10"/>
      <c r="U23" s="10"/>
      <c r="V23" s="10"/>
      <c r="W23" s="10"/>
    </row>
    <row r="24" spans="1:23" x14ac:dyDescent="0.25">
      <c r="A24" s="10"/>
      <c r="B24" s="10"/>
      <c r="C24" s="10"/>
      <c r="D24" s="10"/>
      <c r="E24" s="10"/>
      <c r="F24" s="10"/>
      <c r="G24" s="10"/>
      <c r="H24" s="10"/>
      <c r="I24" s="10"/>
      <c r="J24" s="10"/>
      <c r="K24" s="10"/>
      <c r="L24" s="10"/>
      <c r="M24" s="10"/>
      <c r="N24" s="10"/>
      <c r="O24" s="10"/>
      <c r="P24" s="10"/>
      <c r="Q24" s="10"/>
      <c r="R24" s="10"/>
      <c r="S24" s="10"/>
      <c r="T24" s="10"/>
      <c r="U24" s="10"/>
      <c r="V24" s="10"/>
      <c r="W24" s="10"/>
    </row>
    <row r="25" spans="1:23" x14ac:dyDescent="0.25">
      <c r="A25" s="10"/>
      <c r="B25" s="10"/>
      <c r="C25" s="10"/>
      <c r="D25" s="10"/>
      <c r="E25" s="10"/>
      <c r="F25" s="10"/>
      <c r="G25" s="10"/>
      <c r="H25" s="10"/>
      <c r="I25" s="10"/>
      <c r="J25" s="10"/>
      <c r="K25" s="10"/>
      <c r="L25" s="10"/>
      <c r="M25" s="10"/>
      <c r="N25" s="10"/>
      <c r="O25" s="10"/>
      <c r="P25" s="10"/>
      <c r="Q25" s="10"/>
      <c r="R25" s="10"/>
      <c r="S25" s="10"/>
      <c r="T25" s="10"/>
      <c r="U25" s="10"/>
      <c r="V25" s="10"/>
      <c r="W25" s="10"/>
    </row>
    <row r="26" spans="1:23" x14ac:dyDescent="0.25">
      <c r="A26" s="10"/>
      <c r="B26" s="10"/>
      <c r="C26" s="10"/>
      <c r="D26" s="10"/>
      <c r="E26" s="10"/>
      <c r="F26" s="10"/>
      <c r="G26" s="10"/>
      <c r="H26" s="10"/>
      <c r="I26" s="10"/>
      <c r="J26" s="10"/>
      <c r="K26" s="10"/>
      <c r="L26" s="10"/>
      <c r="M26" s="10"/>
      <c r="N26" s="10"/>
      <c r="O26" s="10"/>
      <c r="P26" s="10"/>
      <c r="Q26" s="10"/>
      <c r="R26" s="10"/>
      <c r="S26" s="10"/>
      <c r="T26" s="10"/>
      <c r="U26" s="10"/>
      <c r="V26" s="10"/>
      <c r="W26" s="10"/>
    </row>
    <row r="27" spans="1:23" x14ac:dyDescent="0.25">
      <c r="A27" s="10"/>
      <c r="B27" s="10"/>
      <c r="C27" s="10"/>
      <c r="D27" s="10"/>
      <c r="E27" s="10"/>
      <c r="F27" s="10"/>
      <c r="G27" s="10"/>
      <c r="H27" s="10"/>
      <c r="I27" s="10"/>
      <c r="J27" s="10"/>
      <c r="K27" s="10"/>
      <c r="L27" s="10"/>
      <c r="M27" s="10"/>
      <c r="N27" s="10"/>
      <c r="O27" s="10"/>
      <c r="P27" s="10"/>
      <c r="Q27" s="10"/>
      <c r="R27" s="10"/>
      <c r="S27" s="10"/>
      <c r="T27" s="10"/>
      <c r="U27" s="10"/>
      <c r="V27" s="10"/>
      <c r="W27" s="10"/>
    </row>
    <row r="28" spans="1:23" x14ac:dyDescent="0.25">
      <c r="A28" s="10"/>
      <c r="B28" s="10"/>
      <c r="C28" s="10"/>
      <c r="D28" s="10"/>
      <c r="E28" s="10"/>
      <c r="F28" s="10"/>
      <c r="G28" s="10"/>
      <c r="H28" s="10"/>
      <c r="I28" s="10"/>
      <c r="J28" s="10"/>
      <c r="K28" s="10"/>
      <c r="L28" s="10"/>
      <c r="M28" s="10"/>
      <c r="N28" s="10"/>
      <c r="O28" s="10"/>
      <c r="P28" s="10"/>
      <c r="Q28" s="10"/>
      <c r="R28" s="10"/>
      <c r="S28" s="10"/>
      <c r="T28" s="10"/>
      <c r="U28" s="10"/>
      <c r="V28" s="10"/>
      <c r="W28" s="10"/>
    </row>
    <row r="29" spans="1:23" x14ac:dyDescent="0.25">
      <c r="A29" s="10"/>
      <c r="B29" s="10"/>
      <c r="C29" s="10"/>
      <c r="D29" s="10"/>
      <c r="E29" s="10"/>
      <c r="F29" s="10"/>
      <c r="G29" s="10"/>
      <c r="H29" s="10"/>
      <c r="I29" s="10"/>
      <c r="J29" s="10"/>
      <c r="K29" s="10"/>
      <c r="L29" s="10"/>
      <c r="M29" s="10"/>
      <c r="N29" s="10"/>
      <c r="O29" s="10"/>
      <c r="P29" s="10"/>
      <c r="Q29" s="10"/>
      <c r="R29" s="10"/>
      <c r="S29" s="10"/>
      <c r="T29" s="10"/>
      <c r="U29" s="10"/>
      <c r="V29" s="10"/>
      <c r="W29" s="10"/>
    </row>
    <row r="30" spans="1:23" x14ac:dyDescent="0.25">
      <c r="A30" s="10"/>
      <c r="B30" s="10"/>
      <c r="C30" s="10"/>
      <c r="D30" s="10"/>
      <c r="E30" s="10"/>
      <c r="F30" s="10"/>
      <c r="G30" s="10"/>
      <c r="H30" s="10"/>
      <c r="I30" s="10"/>
      <c r="J30" s="10"/>
      <c r="K30" s="10"/>
      <c r="L30" s="10"/>
      <c r="M30" s="10"/>
      <c r="N30" s="10"/>
      <c r="O30" s="10"/>
      <c r="P30" s="10"/>
      <c r="Q30" s="10"/>
      <c r="R30" s="10"/>
      <c r="S30" s="10"/>
      <c r="T30" s="10"/>
      <c r="U30" s="10"/>
      <c r="V30" s="10"/>
      <c r="W30" s="10"/>
    </row>
    <row r="31" spans="1:23" x14ac:dyDescent="0.25">
      <c r="A31" s="10"/>
      <c r="B31" s="10"/>
      <c r="C31" s="10"/>
      <c r="D31" s="10"/>
      <c r="E31" s="10"/>
      <c r="F31" s="10"/>
      <c r="G31" s="10"/>
      <c r="H31" s="10"/>
      <c r="I31" s="10"/>
      <c r="J31" s="10"/>
      <c r="K31" s="10"/>
      <c r="L31" s="10"/>
      <c r="M31" s="10"/>
      <c r="N31" s="10"/>
      <c r="O31" s="10"/>
      <c r="P31" s="10"/>
      <c r="Q31" s="10"/>
      <c r="R31" s="10"/>
      <c r="S31" s="10"/>
      <c r="T31" s="10"/>
      <c r="U31" s="10"/>
      <c r="V31" s="10"/>
      <c r="W31" s="10"/>
    </row>
    <row r="32" spans="1:23" x14ac:dyDescent="0.25">
      <c r="A32" s="10"/>
      <c r="B32" s="10"/>
      <c r="C32" s="10"/>
      <c r="D32" s="10"/>
      <c r="E32" s="10"/>
      <c r="F32" s="10"/>
      <c r="G32" s="10"/>
      <c r="H32" s="10"/>
      <c r="I32" s="10"/>
      <c r="J32" s="10"/>
      <c r="K32" s="10"/>
      <c r="L32" s="10"/>
      <c r="M32" s="10"/>
      <c r="N32" s="10"/>
      <c r="O32" s="10"/>
      <c r="P32" s="10"/>
      <c r="Q32" s="10"/>
      <c r="R32" s="10"/>
      <c r="S32" s="10"/>
      <c r="T32" s="10"/>
      <c r="U32" s="10"/>
      <c r="V32" s="10"/>
      <c r="W32" s="10"/>
    </row>
    <row r="33" spans="1:23" x14ac:dyDescent="0.25">
      <c r="A33" s="10"/>
      <c r="B33" s="10"/>
      <c r="C33" s="10"/>
      <c r="D33" s="10"/>
      <c r="E33" s="10"/>
      <c r="F33" s="10"/>
      <c r="G33" s="10"/>
      <c r="H33" s="10"/>
      <c r="I33" s="10"/>
      <c r="J33" s="10"/>
      <c r="K33" s="10"/>
      <c r="L33" s="10"/>
      <c r="M33" s="10"/>
      <c r="N33" s="10"/>
      <c r="O33" s="10"/>
      <c r="P33" s="10"/>
      <c r="Q33" s="10"/>
      <c r="R33" s="10"/>
      <c r="S33" s="10"/>
      <c r="T33" s="10"/>
      <c r="U33" s="10"/>
      <c r="V33" s="10"/>
      <c r="W33" s="10"/>
    </row>
    <row r="34" spans="1:23" x14ac:dyDescent="0.25">
      <c r="A34" s="10"/>
      <c r="B34" s="10"/>
      <c r="C34" s="10"/>
      <c r="D34" s="10"/>
      <c r="E34" s="10"/>
      <c r="F34" s="10"/>
      <c r="G34" s="10"/>
      <c r="H34" s="10"/>
      <c r="I34" s="10"/>
      <c r="J34" s="10"/>
      <c r="K34" s="10"/>
      <c r="L34" s="10"/>
      <c r="M34" s="10"/>
      <c r="N34" s="10"/>
      <c r="O34" s="10"/>
      <c r="P34" s="10"/>
      <c r="Q34" s="10"/>
      <c r="R34" s="10"/>
      <c r="S34" s="10"/>
      <c r="T34" s="10"/>
      <c r="U34" s="10"/>
      <c r="V34" s="10"/>
      <c r="W34" s="10"/>
    </row>
    <row r="35" spans="1:23" x14ac:dyDescent="0.25">
      <c r="A35" s="10"/>
      <c r="B35" s="10"/>
      <c r="C35" s="10"/>
      <c r="D35" s="10"/>
      <c r="E35" s="10"/>
      <c r="F35" s="10"/>
      <c r="G35" s="10"/>
      <c r="H35" s="10"/>
      <c r="I35" s="10"/>
      <c r="J35" s="10"/>
      <c r="K35" s="10"/>
      <c r="L35" s="10"/>
      <c r="M35" s="10"/>
      <c r="N35" s="10"/>
      <c r="O35" s="10"/>
      <c r="P35" s="10"/>
      <c r="Q35" s="10"/>
      <c r="R35" s="10"/>
      <c r="S35" s="10"/>
      <c r="T35" s="10"/>
      <c r="U35" s="10"/>
      <c r="V35" s="10"/>
      <c r="W35" s="10"/>
    </row>
    <row r="36" spans="1:23" x14ac:dyDescent="0.25">
      <c r="A36" s="10"/>
      <c r="B36" s="10"/>
      <c r="C36" s="10"/>
      <c r="D36" s="10"/>
      <c r="E36" s="10"/>
      <c r="F36" s="10"/>
      <c r="G36" s="10"/>
      <c r="H36" s="10"/>
      <c r="I36" s="10"/>
      <c r="J36" s="10"/>
      <c r="K36" s="10"/>
      <c r="L36" s="10"/>
      <c r="M36" s="10"/>
      <c r="N36" s="10"/>
      <c r="O36" s="10"/>
      <c r="P36" s="10"/>
      <c r="Q36" s="10"/>
      <c r="R36" s="10"/>
      <c r="S36" s="10"/>
      <c r="T36" s="10"/>
      <c r="U36" s="10"/>
      <c r="V36" s="10"/>
      <c r="W36" s="10"/>
    </row>
    <row r="37" spans="1:23" x14ac:dyDescent="0.25">
      <c r="A37" s="10"/>
      <c r="B37" s="10"/>
      <c r="C37" s="10"/>
      <c r="D37" s="10"/>
      <c r="E37" s="10"/>
      <c r="F37" s="10"/>
      <c r="G37" s="10"/>
      <c r="H37" s="10"/>
      <c r="I37" s="10"/>
      <c r="J37" s="10"/>
      <c r="K37" s="10"/>
      <c r="L37" s="10"/>
      <c r="M37" s="10"/>
      <c r="N37" s="10"/>
      <c r="O37" s="10"/>
      <c r="P37" s="10"/>
      <c r="Q37" s="10"/>
      <c r="R37" s="10"/>
      <c r="S37" s="10"/>
      <c r="T37" s="10"/>
      <c r="U37" s="10"/>
      <c r="V37" s="10"/>
      <c r="W37" s="10"/>
    </row>
    <row r="38" spans="1:23" x14ac:dyDescent="0.25">
      <c r="A38" s="10"/>
      <c r="B38" s="10"/>
      <c r="C38" s="10"/>
      <c r="D38" s="10"/>
      <c r="E38" s="10"/>
      <c r="F38" s="10"/>
      <c r="G38" s="10"/>
      <c r="H38" s="10"/>
      <c r="I38" s="10"/>
      <c r="J38" s="10"/>
      <c r="K38" s="10"/>
      <c r="L38" s="10"/>
      <c r="M38" s="10"/>
      <c r="N38" s="10"/>
      <c r="O38" s="10"/>
      <c r="P38" s="10"/>
      <c r="Q38" s="10"/>
      <c r="R38" s="10"/>
      <c r="S38" s="10"/>
      <c r="T38" s="10"/>
      <c r="U38" s="10"/>
      <c r="V38" s="10"/>
      <c r="W38" s="10"/>
    </row>
    <row r="39" spans="1:23" x14ac:dyDescent="0.25">
      <c r="A39" s="10"/>
      <c r="B39" s="10"/>
      <c r="C39" s="10"/>
      <c r="D39" s="10"/>
      <c r="E39" s="10"/>
      <c r="F39" s="10"/>
      <c r="G39" s="10"/>
      <c r="H39" s="10"/>
      <c r="I39" s="10"/>
      <c r="J39" s="10"/>
      <c r="K39" s="10"/>
      <c r="L39" s="10"/>
      <c r="M39" s="10"/>
      <c r="N39" s="10"/>
      <c r="O39" s="10"/>
      <c r="P39" s="10"/>
      <c r="Q39" s="10"/>
      <c r="R39" s="10"/>
      <c r="S39" s="10"/>
      <c r="T39" s="10"/>
      <c r="U39" s="10"/>
      <c r="V39" s="10"/>
      <c r="W39" s="10"/>
    </row>
    <row r="40" spans="1:23" x14ac:dyDescent="0.25">
      <c r="A40" s="10"/>
      <c r="B40" s="10"/>
      <c r="C40" s="10"/>
      <c r="D40" s="10"/>
      <c r="E40" s="10"/>
      <c r="F40" s="10"/>
      <c r="G40" s="10"/>
      <c r="H40" s="10"/>
      <c r="I40" s="10"/>
      <c r="J40" s="10"/>
      <c r="K40" s="10"/>
      <c r="L40" s="10"/>
      <c r="M40" s="10"/>
      <c r="N40" s="10"/>
      <c r="O40" s="10"/>
      <c r="P40" s="10"/>
      <c r="Q40" s="10"/>
      <c r="R40" s="10"/>
      <c r="S40" s="10"/>
      <c r="T40" s="10"/>
      <c r="U40" s="10"/>
      <c r="V40" s="10"/>
      <c r="W40" s="10"/>
    </row>
    <row r="41" spans="1:23" x14ac:dyDescent="0.25">
      <c r="A41" s="10"/>
      <c r="B41" s="10"/>
      <c r="C41" s="10"/>
      <c r="D41" s="10"/>
      <c r="E41" s="10"/>
      <c r="F41" s="10"/>
      <c r="G41" s="10"/>
      <c r="H41" s="10"/>
      <c r="I41" s="10"/>
      <c r="J41" s="10"/>
      <c r="K41" s="10"/>
      <c r="L41" s="10"/>
      <c r="M41" s="10"/>
      <c r="N41" s="10"/>
      <c r="O41" s="10"/>
      <c r="P41" s="10"/>
      <c r="Q41" s="10"/>
      <c r="R41" s="10"/>
      <c r="S41" s="10"/>
      <c r="T41" s="10"/>
      <c r="U41" s="10"/>
      <c r="V41" s="10"/>
      <c r="W41" s="10"/>
    </row>
    <row r="42" spans="1:23" x14ac:dyDescent="0.25">
      <c r="A42" s="10"/>
      <c r="B42" s="10"/>
      <c r="C42" s="10"/>
      <c r="D42" s="10"/>
      <c r="E42" s="10"/>
      <c r="F42" s="10"/>
      <c r="G42" s="10"/>
      <c r="H42" s="10"/>
      <c r="I42" s="10"/>
      <c r="J42" s="10"/>
      <c r="K42" s="10"/>
      <c r="L42" s="10"/>
      <c r="M42" s="10"/>
      <c r="N42" s="10"/>
      <c r="O42" s="10"/>
      <c r="P42" s="10"/>
      <c r="Q42" s="10"/>
      <c r="R42" s="10"/>
      <c r="S42" s="10"/>
      <c r="T42" s="10"/>
      <c r="U42" s="10"/>
      <c r="V42" s="10"/>
      <c r="W42" s="10"/>
    </row>
    <row r="43" spans="1:23" x14ac:dyDescent="0.25">
      <c r="A43" s="10"/>
      <c r="B43" s="10"/>
      <c r="C43" s="10"/>
      <c r="D43" s="10"/>
      <c r="E43" s="10"/>
      <c r="F43" s="10"/>
      <c r="G43" s="10"/>
      <c r="H43" s="10"/>
      <c r="I43" s="10"/>
      <c r="J43" s="10"/>
      <c r="K43" s="10"/>
      <c r="L43" s="10"/>
      <c r="M43" s="10"/>
      <c r="N43" s="10"/>
      <c r="O43" s="10"/>
      <c r="P43" s="10"/>
      <c r="Q43" s="10"/>
      <c r="R43" s="10"/>
      <c r="S43" s="10"/>
      <c r="T43" s="10"/>
      <c r="U43" s="10"/>
      <c r="V43" s="10"/>
      <c r="W43" s="10"/>
    </row>
    <row r="44" spans="1:23" x14ac:dyDescent="0.25">
      <c r="A44" s="10"/>
      <c r="B44" s="10"/>
      <c r="C44" s="10"/>
      <c r="D44" s="10"/>
      <c r="E44" s="10"/>
      <c r="F44" s="10"/>
      <c r="G44" s="10"/>
      <c r="H44" s="10"/>
      <c r="I44" s="10"/>
      <c r="J44" s="10"/>
      <c r="K44" s="10"/>
      <c r="L44" s="10"/>
      <c r="M44" s="10"/>
      <c r="N44" s="10"/>
      <c r="O44" s="10"/>
      <c r="P44" s="10"/>
      <c r="Q44" s="10"/>
      <c r="R44" s="10"/>
      <c r="S44" s="10"/>
      <c r="T44" s="10"/>
      <c r="U44" s="10"/>
      <c r="V44" s="10"/>
      <c r="W44" s="10"/>
    </row>
    <row r="45" spans="1:23" x14ac:dyDescent="0.25">
      <c r="A45" s="10"/>
      <c r="B45" s="10"/>
      <c r="C45" s="10"/>
      <c r="D45" s="10"/>
      <c r="E45" s="10"/>
      <c r="F45" s="10"/>
      <c r="G45" s="10"/>
      <c r="H45" s="10"/>
      <c r="I45" s="10"/>
      <c r="J45" s="10"/>
      <c r="K45" s="10"/>
      <c r="L45" s="10"/>
      <c r="M45" s="10"/>
      <c r="N45" s="10"/>
      <c r="O45" s="10"/>
      <c r="P45" s="10"/>
      <c r="Q45" s="10"/>
      <c r="R45" s="10"/>
      <c r="S45" s="10"/>
      <c r="T45" s="10"/>
      <c r="U45" s="10"/>
      <c r="V45" s="10"/>
      <c r="W45" s="10"/>
    </row>
    <row r="46" spans="1:23" x14ac:dyDescent="0.25">
      <c r="A46" s="10"/>
      <c r="B46" s="10"/>
      <c r="C46" s="10"/>
      <c r="D46" s="10"/>
      <c r="E46" s="10"/>
      <c r="F46" s="10"/>
      <c r="G46" s="10"/>
      <c r="H46" s="10"/>
      <c r="I46" s="10"/>
      <c r="J46" s="10"/>
      <c r="K46" s="10"/>
      <c r="L46" s="10"/>
      <c r="M46" s="10"/>
      <c r="N46" s="10"/>
      <c r="O46" s="10"/>
      <c r="P46" s="10"/>
      <c r="Q46" s="10"/>
      <c r="R46" s="10"/>
      <c r="S46" s="10"/>
      <c r="T46" s="10"/>
      <c r="U46" s="10"/>
      <c r="V46" s="10"/>
      <c r="W46" s="10"/>
    </row>
    <row r="47" spans="1:23" x14ac:dyDescent="0.25">
      <c r="A47" s="10"/>
      <c r="B47" s="10"/>
      <c r="C47" s="10"/>
      <c r="D47" s="10"/>
      <c r="E47" s="10"/>
      <c r="F47" s="10"/>
      <c r="G47" s="10"/>
      <c r="H47" s="10"/>
      <c r="I47" s="10"/>
      <c r="J47" s="10"/>
      <c r="K47" s="10"/>
      <c r="L47" s="10"/>
      <c r="M47" s="10"/>
      <c r="N47" s="10"/>
      <c r="O47" s="10"/>
      <c r="P47" s="10"/>
      <c r="Q47" s="10"/>
      <c r="R47" s="10"/>
      <c r="S47" s="10"/>
      <c r="T47" s="10"/>
      <c r="U47" s="10"/>
      <c r="V47" s="10"/>
      <c r="W47" s="10"/>
    </row>
    <row r="48" spans="1:23" x14ac:dyDescent="0.25">
      <c r="A48" s="10"/>
      <c r="B48" s="10"/>
      <c r="C48" s="10"/>
      <c r="D48" s="10"/>
      <c r="E48" s="10"/>
      <c r="F48" s="10"/>
      <c r="G48" s="10"/>
      <c r="H48" s="10"/>
      <c r="I48" s="10"/>
      <c r="J48" s="10"/>
      <c r="K48" s="10"/>
      <c r="L48" s="10"/>
      <c r="M48" s="10"/>
      <c r="N48" s="10"/>
      <c r="O48" s="10"/>
      <c r="P48" s="10"/>
      <c r="Q48" s="10"/>
      <c r="R48" s="10"/>
      <c r="S48" s="10"/>
      <c r="T48" s="10"/>
      <c r="U48" s="10"/>
      <c r="V48" s="10"/>
      <c r="W48" s="10"/>
    </row>
    <row r="49" spans="1:23" x14ac:dyDescent="0.25">
      <c r="A49" s="10"/>
      <c r="B49" s="10"/>
      <c r="C49" s="10"/>
      <c r="D49" s="10"/>
      <c r="E49" s="10"/>
      <c r="F49" s="10"/>
      <c r="G49" s="10"/>
      <c r="H49" s="10"/>
      <c r="I49" s="10"/>
      <c r="J49" s="10"/>
      <c r="K49" s="10"/>
      <c r="L49" s="10"/>
      <c r="M49" s="10"/>
      <c r="N49" s="10"/>
      <c r="O49" s="10"/>
      <c r="P49" s="10"/>
      <c r="Q49" s="10"/>
      <c r="R49" s="10"/>
      <c r="S49" s="10"/>
      <c r="T49" s="10"/>
      <c r="U49" s="10"/>
      <c r="V49" s="10"/>
      <c r="W49" s="10"/>
    </row>
    <row r="50" spans="1:23" x14ac:dyDescent="0.25">
      <c r="A50" s="10"/>
      <c r="B50" s="10"/>
      <c r="C50" s="10"/>
      <c r="D50" s="10"/>
      <c r="E50" s="10"/>
      <c r="F50" s="10"/>
      <c r="G50" s="10"/>
      <c r="H50" s="10"/>
      <c r="I50" s="10"/>
      <c r="J50" s="10"/>
      <c r="K50" s="10"/>
      <c r="L50" s="10"/>
      <c r="M50" s="10"/>
      <c r="N50" s="10"/>
      <c r="O50" s="10"/>
      <c r="P50" s="10"/>
      <c r="Q50" s="10"/>
      <c r="R50" s="10"/>
      <c r="S50" s="10"/>
      <c r="T50" s="10"/>
      <c r="U50" s="10"/>
      <c r="V50" s="10"/>
      <c r="W50" s="10"/>
    </row>
    <row r="51" spans="1:23" x14ac:dyDescent="0.25">
      <c r="A51" s="10"/>
      <c r="B51" s="10"/>
      <c r="C51" s="10"/>
      <c r="D51" s="10"/>
      <c r="E51" s="10"/>
      <c r="F51" s="10"/>
      <c r="G51" s="10"/>
      <c r="H51" s="10"/>
      <c r="I51" s="10"/>
      <c r="J51" s="10"/>
      <c r="K51" s="10"/>
      <c r="L51" s="10"/>
      <c r="M51" s="10"/>
      <c r="N51" s="10"/>
      <c r="O51" s="10"/>
      <c r="P51" s="10"/>
      <c r="Q51" s="10"/>
      <c r="R51" s="10"/>
      <c r="S51" s="10"/>
      <c r="T51" s="10"/>
      <c r="U51" s="10"/>
      <c r="V51" s="10"/>
      <c r="W51" s="10"/>
    </row>
    <row r="52" spans="1:23" x14ac:dyDescent="0.25">
      <c r="A52" s="10"/>
      <c r="B52" s="10"/>
      <c r="C52" s="10"/>
      <c r="D52" s="10"/>
      <c r="E52" s="10"/>
      <c r="F52" s="10"/>
      <c r="G52" s="10"/>
      <c r="H52" s="10"/>
      <c r="I52" s="10"/>
      <c r="J52" s="10"/>
      <c r="K52" s="10"/>
      <c r="L52" s="10"/>
      <c r="M52" s="10"/>
      <c r="N52" s="10"/>
      <c r="O52" s="10"/>
      <c r="P52" s="10"/>
      <c r="Q52" s="10"/>
      <c r="R52" s="10"/>
      <c r="S52" s="10"/>
      <c r="T52" s="10"/>
      <c r="U52" s="10"/>
      <c r="V52" s="10"/>
      <c r="W52" s="10"/>
    </row>
    <row r="53" spans="1:23" x14ac:dyDescent="0.25">
      <c r="A53" s="10"/>
      <c r="B53" s="10"/>
      <c r="C53" s="10"/>
      <c r="D53" s="10"/>
      <c r="E53" s="10"/>
      <c r="F53" s="10"/>
      <c r="G53" s="10"/>
      <c r="H53" s="10"/>
      <c r="I53" s="10"/>
      <c r="J53" s="10"/>
      <c r="K53" s="10"/>
      <c r="L53" s="10"/>
      <c r="M53" s="10"/>
      <c r="N53" s="10"/>
      <c r="O53" s="10"/>
      <c r="P53" s="10"/>
      <c r="Q53" s="10"/>
      <c r="R53" s="10"/>
      <c r="S53" s="10"/>
      <c r="T53" s="10"/>
      <c r="U53" s="10"/>
      <c r="V53" s="10"/>
      <c r="W53" s="10"/>
    </row>
    <row r="54" spans="1:23" x14ac:dyDescent="0.25">
      <c r="A54" s="10"/>
      <c r="B54" s="10"/>
      <c r="C54" s="10"/>
      <c r="D54" s="10"/>
      <c r="E54" s="10"/>
      <c r="F54" s="10"/>
      <c r="G54" s="10"/>
      <c r="H54" s="10"/>
      <c r="I54" s="10"/>
      <c r="J54" s="10"/>
      <c r="K54" s="10"/>
      <c r="L54" s="10"/>
      <c r="M54" s="10"/>
      <c r="N54" s="10"/>
      <c r="O54" s="10"/>
      <c r="P54" s="10"/>
      <c r="Q54" s="10"/>
      <c r="R54" s="10"/>
      <c r="S54" s="10"/>
      <c r="T54" s="10"/>
      <c r="U54" s="10"/>
      <c r="V54" s="10"/>
      <c r="W54" s="10"/>
    </row>
    <row r="55" spans="1:23" x14ac:dyDescent="0.25">
      <c r="A55" s="10"/>
      <c r="B55" s="10"/>
      <c r="C55" s="10"/>
      <c r="D55" s="10"/>
      <c r="E55" s="10"/>
      <c r="F55" s="10"/>
      <c r="G55" s="10"/>
      <c r="H55" s="10"/>
      <c r="I55" s="10"/>
      <c r="J55" s="10"/>
      <c r="K55" s="10"/>
      <c r="L55" s="10"/>
      <c r="M55" s="10"/>
      <c r="N55" s="10"/>
      <c r="O55" s="10"/>
      <c r="P55" s="10"/>
      <c r="Q55" s="10"/>
      <c r="R55" s="10"/>
      <c r="S55" s="10"/>
      <c r="T55" s="10"/>
      <c r="U55" s="10"/>
      <c r="V55" s="10"/>
      <c r="W55" s="10"/>
    </row>
    <row r="56" spans="1:23" x14ac:dyDescent="0.25">
      <c r="A56" s="10"/>
      <c r="B56" s="10"/>
      <c r="C56" s="10"/>
      <c r="D56" s="10"/>
      <c r="E56" s="10"/>
      <c r="F56" s="10"/>
      <c r="G56" s="10"/>
      <c r="H56" s="10"/>
      <c r="I56" s="10"/>
      <c r="J56" s="10"/>
      <c r="K56" s="10"/>
      <c r="L56" s="10"/>
      <c r="M56" s="10"/>
      <c r="N56" s="10"/>
      <c r="O56" s="10"/>
      <c r="P56" s="10"/>
      <c r="Q56" s="10"/>
      <c r="R56" s="10"/>
      <c r="S56" s="10"/>
      <c r="T56" s="10"/>
      <c r="U56" s="10"/>
      <c r="V56" s="10"/>
      <c r="W56" s="10"/>
    </row>
    <row r="57" spans="1:23" x14ac:dyDescent="0.25">
      <c r="A57" s="10"/>
      <c r="B57" s="10"/>
      <c r="C57" s="10"/>
      <c r="D57" s="10"/>
      <c r="E57" s="10"/>
      <c r="F57" s="10"/>
      <c r="G57" s="10"/>
      <c r="H57" s="10"/>
      <c r="I57" s="10"/>
      <c r="J57" s="10"/>
      <c r="K57" s="10"/>
      <c r="L57" s="10"/>
      <c r="M57" s="10"/>
      <c r="N57" s="10"/>
      <c r="O57" s="10"/>
      <c r="P57" s="10"/>
      <c r="Q57" s="10"/>
      <c r="R57" s="10"/>
      <c r="S57" s="10"/>
      <c r="T57" s="10"/>
      <c r="U57" s="10"/>
      <c r="V57" s="10"/>
      <c r="W57" s="10"/>
    </row>
    <row r="58" spans="1:23" x14ac:dyDescent="0.25">
      <c r="A58" s="10"/>
      <c r="B58" s="10"/>
      <c r="C58" s="10"/>
      <c r="D58" s="10"/>
      <c r="E58" s="10"/>
      <c r="F58" s="10"/>
      <c r="G58" s="10"/>
      <c r="H58" s="10"/>
      <c r="I58" s="10"/>
      <c r="J58" s="10"/>
      <c r="K58" s="10"/>
      <c r="L58" s="10"/>
      <c r="M58" s="10"/>
      <c r="N58" s="10"/>
      <c r="O58" s="10"/>
      <c r="P58" s="10"/>
      <c r="Q58" s="10"/>
      <c r="R58" s="10"/>
      <c r="S58" s="10"/>
      <c r="T58" s="10"/>
      <c r="U58" s="10"/>
      <c r="V58" s="10"/>
      <c r="W58" s="10"/>
    </row>
    <row r="59" spans="1:23" x14ac:dyDescent="0.25">
      <c r="A59" s="10"/>
      <c r="B59" s="10"/>
      <c r="C59" s="10"/>
      <c r="D59" s="10"/>
      <c r="E59" s="10"/>
      <c r="F59" s="10"/>
      <c r="G59" s="10"/>
      <c r="H59" s="10"/>
      <c r="I59" s="10"/>
      <c r="J59" s="10"/>
      <c r="K59" s="10"/>
      <c r="L59" s="10"/>
      <c r="M59" s="10"/>
      <c r="N59" s="10"/>
      <c r="O59" s="10"/>
      <c r="P59" s="10"/>
      <c r="Q59" s="10"/>
      <c r="R59" s="10"/>
      <c r="S59" s="10"/>
      <c r="T59" s="10"/>
      <c r="U59" s="10"/>
      <c r="V59" s="10"/>
      <c r="W59" s="10"/>
    </row>
    <row r="60" spans="1:23" x14ac:dyDescent="0.25">
      <c r="A60" s="10"/>
      <c r="B60" s="10"/>
      <c r="C60" s="10"/>
      <c r="D60" s="10"/>
      <c r="E60" s="10"/>
      <c r="F60" s="10"/>
      <c r="G60" s="10"/>
      <c r="H60" s="10"/>
      <c r="I60" s="10"/>
      <c r="J60" s="10"/>
      <c r="K60" s="10"/>
      <c r="L60" s="10"/>
      <c r="M60" s="10"/>
      <c r="N60" s="10"/>
      <c r="O60" s="10"/>
      <c r="P60" s="10"/>
      <c r="Q60" s="10"/>
      <c r="R60" s="10"/>
      <c r="S60" s="10"/>
      <c r="T60" s="10"/>
      <c r="U60" s="10"/>
      <c r="V60" s="10"/>
      <c r="W60" s="10"/>
    </row>
    <row r="61" spans="1:23" x14ac:dyDescent="0.25">
      <c r="A61" s="10"/>
      <c r="B61" s="10"/>
      <c r="C61" s="10"/>
      <c r="D61" s="10"/>
      <c r="E61" s="10"/>
      <c r="F61" s="10"/>
      <c r="G61" s="10"/>
      <c r="H61" s="10"/>
      <c r="I61" s="10"/>
      <c r="J61" s="10"/>
      <c r="K61" s="10"/>
      <c r="L61" s="10"/>
      <c r="M61" s="10"/>
      <c r="N61" s="10"/>
      <c r="O61" s="10"/>
      <c r="P61" s="10"/>
      <c r="Q61" s="10"/>
      <c r="R61" s="10"/>
      <c r="S61" s="10"/>
      <c r="T61" s="10"/>
      <c r="U61" s="10"/>
      <c r="V61" s="10"/>
      <c r="W61" s="10"/>
    </row>
    <row r="62" spans="1:23" x14ac:dyDescent="0.25">
      <c r="A62" s="10"/>
      <c r="B62" s="10"/>
      <c r="C62" s="10"/>
      <c r="D62" s="10"/>
      <c r="E62" s="10"/>
      <c r="F62" s="10"/>
      <c r="G62" s="10"/>
      <c r="H62" s="10"/>
      <c r="I62" s="10"/>
      <c r="J62" s="10"/>
      <c r="K62" s="10"/>
      <c r="L62" s="10"/>
      <c r="M62" s="10"/>
      <c r="N62" s="10"/>
      <c r="O62" s="10"/>
      <c r="P62" s="10"/>
      <c r="Q62" s="10"/>
      <c r="R62" s="10"/>
      <c r="S62" s="10"/>
      <c r="T62" s="10"/>
      <c r="U62" s="10"/>
      <c r="V62" s="10"/>
      <c r="W62" s="10"/>
    </row>
    <row r="63" spans="1:23" x14ac:dyDescent="0.25">
      <c r="A63" s="10"/>
      <c r="B63" s="10"/>
      <c r="C63" s="10"/>
      <c r="D63" s="10"/>
      <c r="E63" s="10"/>
      <c r="F63" s="10"/>
      <c r="G63" s="10"/>
      <c r="H63" s="10"/>
      <c r="I63" s="10"/>
      <c r="J63" s="10"/>
      <c r="K63" s="10"/>
      <c r="L63" s="10"/>
      <c r="M63" s="10"/>
      <c r="N63" s="10"/>
      <c r="O63" s="10"/>
      <c r="P63" s="10"/>
      <c r="Q63" s="10"/>
      <c r="R63" s="10"/>
      <c r="S63" s="10"/>
      <c r="T63" s="10"/>
      <c r="U63" s="10"/>
      <c r="V63" s="10"/>
      <c r="W63" s="10"/>
    </row>
    <row r="64" spans="1:23" x14ac:dyDescent="0.25">
      <c r="A64" s="10"/>
      <c r="B64" s="10"/>
      <c r="C64" s="10"/>
      <c r="D64" s="10"/>
      <c r="E64" s="10"/>
      <c r="F64" s="10"/>
      <c r="G64" s="10"/>
      <c r="H64" s="10"/>
      <c r="I64" s="10"/>
      <c r="J64" s="10"/>
      <c r="K64" s="10"/>
      <c r="L64" s="10"/>
      <c r="M64" s="10"/>
      <c r="N64" s="10"/>
      <c r="O64" s="10"/>
      <c r="P64" s="10"/>
      <c r="Q64" s="10"/>
      <c r="R64" s="10"/>
      <c r="S64" s="10"/>
      <c r="T64" s="10"/>
      <c r="U64" s="10"/>
      <c r="V64" s="10"/>
      <c r="W64" s="10"/>
    </row>
    <row r="65" spans="1:23" x14ac:dyDescent="0.25">
      <c r="A65" s="10"/>
      <c r="B65" s="10"/>
      <c r="C65" s="10"/>
      <c r="D65" s="10"/>
      <c r="E65" s="10"/>
      <c r="F65" s="10"/>
      <c r="G65" s="10"/>
      <c r="H65" s="10"/>
      <c r="I65" s="10"/>
      <c r="J65" s="10"/>
      <c r="K65" s="10"/>
      <c r="L65" s="10"/>
      <c r="M65" s="10"/>
      <c r="N65" s="10"/>
      <c r="O65" s="10"/>
      <c r="P65" s="10"/>
      <c r="Q65" s="10"/>
      <c r="R65" s="10"/>
      <c r="S65" s="10"/>
      <c r="T65" s="10"/>
      <c r="U65" s="10"/>
      <c r="V65" s="10"/>
      <c r="W65" s="10"/>
    </row>
    <row r="66" spans="1:23" x14ac:dyDescent="0.25">
      <c r="A66" s="10"/>
      <c r="B66" s="10"/>
      <c r="C66" s="10"/>
      <c r="D66" s="10"/>
      <c r="E66" s="10"/>
      <c r="F66" s="10"/>
      <c r="G66" s="10"/>
      <c r="H66" s="10"/>
      <c r="I66" s="10"/>
      <c r="J66" s="10"/>
      <c r="K66" s="10"/>
      <c r="L66" s="10"/>
      <c r="M66" s="10"/>
      <c r="N66" s="10"/>
      <c r="O66" s="10"/>
      <c r="P66" s="10"/>
      <c r="Q66" s="10"/>
      <c r="R66" s="10"/>
      <c r="S66" s="10"/>
      <c r="T66" s="10"/>
      <c r="U66" s="10"/>
      <c r="V66" s="10"/>
      <c r="W66" s="10"/>
    </row>
    <row r="67" spans="1:23" x14ac:dyDescent="0.25">
      <c r="A67" s="10"/>
      <c r="B67" s="10"/>
      <c r="C67" s="10"/>
      <c r="D67" s="10"/>
      <c r="E67" s="10"/>
      <c r="F67" s="10"/>
      <c r="G67" s="10"/>
      <c r="H67" s="10"/>
      <c r="I67" s="10"/>
      <c r="J67" s="10"/>
      <c r="K67" s="10"/>
      <c r="L67" s="10"/>
      <c r="M67" s="10"/>
      <c r="N67" s="10"/>
      <c r="O67" s="10"/>
      <c r="P67" s="10"/>
      <c r="Q67" s="10"/>
      <c r="R67" s="10"/>
      <c r="S67" s="10"/>
      <c r="T67" s="10"/>
      <c r="U67" s="10"/>
      <c r="V67" s="10"/>
      <c r="W67" s="10"/>
    </row>
    <row r="68" spans="1:23" x14ac:dyDescent="0.25">
      <c r="A68" s="10"/>
      <c r="B68" s="10"/>
      <c r="C68" s="10"/>
      <c r="D68" s="10"/>
      <c r="E68" s="10"/>
      <c r="F68" s="10"/>
      <c r="G68" s="10"/>
      <c r="H68" s="10"/>
      <c r="I68" s="10"/>
      <c r="J68" s="10"/>
      <c r="K68" s="10"/>
      <c r="L68" s="10"/>
      <c r="M68" s="10"/>
      <c r="N68" s="10"/>
      <c r="O68" s="10"/>
      <c r="P68" s="10"/>
      <c r="Q68" s="10"/>
      <c r="R68" s="10"/>
      <c r="S68" s="10"/>
      <c r="T68" s="10"/>
      <c r="U68" s="10"/>
      <c r="V68" s="10"/>
      <c r="W68" s="10"/>
    </row>
    <row r="69" spans="1:23" x14ac:dyDescent="0.25">
      <c r="A69" s="10"/>
      <c r="B69" s="10"/>
      <c r="C69" s="10"/>
      <c r="D69" s="10"/>
      <c r="E69" s="10"/>
      <c r="F69" s="10"/>
      <c r="G69" s="10"/>
      <c r="H69" s="10"/>
      <c r="I69" s="10"/>
      <c r="J69" s="10"/>
      <c r="K69" s="10"/>
      <c r="L69" s="10"/>
      <c r="M69" s="10"/>
      <c r="N69" s="10"/>
      <c r="O69" s="10"/>
      <c r="P69" s="10"/>
      <c r="Q69" s="10"/>
      <c r="R69" s="10"/>
      <c r="S69" s="10"/>
      <c r="T69" s="10"/>
      <c r="U69" s="10"/>
      <c r="V69" s="10"/>
      <c r="W69" s="10"/>
    </row>
    <row r="70" spans="1:23" x14ac:dyDescent="0.25">
      <c r="A70" s="10"/>
      <c r="B70" s="10"/>
      <c r="C70" s="10"/>
      <c r="D70" s="10"/>
      <c r="E70" s="10"/>
      <c r="F70" s="10"/>
      <c r="G70" s="10"/>
      <c r="H70" s="10"/>
      <c r="I70" s="10"/>
      <c r="J70" s="10"/>
      <c r="K70" s="10"/>
      <c r="L70" s="10"/>
      <c r="M70" s="10"/>
      <c r="N70" s="10"/>
      <c r="O70" s="10"/>
      <c r="P70" s="10"/>
      <c r="Q70" s="10"/>
      <c r="R70" s="10"/>
      <c r="S70" s="10"/>
      <c r="T70" s="10"/>
      <c r="U70" s="10"/>
      <c r="V70" s="10"/>
      <c r="W70" s="10"/>
    </row>
    <row r="71" spans="1:23" x14ac:dyDescent="0.25">
      <c r="A71" s="10"/>
      <c r="B71" s="10"/>
      <c r="C71" s="10"/>
      <c r="D71" s="10"/>
      <c r="E71" s="10"/>
      <c r="F71" s="10"/>
      <c r="G71" s="10"/>
      <c r="H71" s="10"/>
      <c r="I71" s="10"/>
      <c r="J71" s="10"/>
      <c r="K71" s="10"/>
      <c r="L71" s="10"/>
      <c r="M71" s="10"/>
      <c r="N71" s="10"/>
      <c r="O71" s="10"/>
      <c r="P71" s="10"/>
      <c r="Q71" s="10"/>
      <c r="R71" s="10"/>
      <c r="S71" s="10"/>
      <c r="T71" s="10"/>
      <c r="U71" s="10"/>
      <c r="V71" s="10"/>
      <c r="W71" s="10"/>
    </row>
    <row r="72" spans="1:23" x14ac:dyDescent="0.25">
      <c r="A72" s="10"/>
      <c r="B72" s="10"/>
      <c r="C72" s="10"/>
      <c r="D72" s="10"/>
      <c r="E72" s="10"/>
      <c r="F72" s="10"/>
      <c r="G72" s="10"/>
      <c r="H72" s="10"/>
      <c r="I72" s="10"/>
      <c r="J72" s="10"/>
      <c r="K72" s="10"/>
      <c r="L72" s="10"/>
      <c r="M72" s="10"/>
      <c r="N72" s="10"/>
      <c r="O72" s="10"/>
      <c r="P72" s="10"/>
      <c r="Q72" s="10"/>
      <c r="R72" s="10"/>
      <c r="S72" s="10"/>
      <c r="T72" s="10"/>
      <c r="U72" s="10"/>
      <c r="V72" s="10"/>
      <c r="W72" s="10"/>
    </row>
    <row r="73" spans="1:23" x14ac:dyDescent="0.25">
      <c r="A73" s="10"/>
      <c r="B73" s="10"/>
      <c r="C73" s="10"/>
      <c r="D73" s="10"/>
      <c r="E73" s="10"/>
      <c r="F73" s="10"/>
      <c r="G73" s="10"/>
      <c r="H73" s="10"/>
      <c r="I73" s="10"/>
      <c r="J73" s="10"/>
      <c r="K73" s="10"/>
      <c r="L73" s="10"/>
      <c r="M73" s="10"/>
      <c r="N73" s="10"/>
      <c r="O73" s="10"/>
      <c r="P73" s="10"/>
      <c r="Q73" s="10"/>
      <c r="R73" s="10"/>
      <c r="S73" s="10"/>
      <c r="T73" s="10"/>
      <c r="U73" s="10"/>
      <c r="V73" s="10"/>
      <c r="W73" s="10"/>
    </row>
    <row r="74" spans="1:23" x14ac:dyDescent="0.25">
      <c r="A74" s="10"/>
      <c r="B74" s="10"/>
      <c r="C74" s="10"/>
      <c r="D74" s="10"/>
      <c r="E74" s="10"/>
      <c r="F74" s="10"/>
      <c r="G74" s="10"/>
      <c r="H74" s="10"/>
      <c r="I74" s="10"/>
      <c r="J74" s="10"/>
      <c r="K74" s="10"/>
      <c r="L74" s="10"/>
      <c r="M74" s="10"/>
      <c r="N74" s="10"/>
      <c r="O74" s="10"/>
      <c r="P74" s="10"/>
      <c r="Q74" s="10"/>
      <c r="R74" s="10"/>
      <c r="S74" s="10"/>
      <c r="T74" s="10"/>
      <c r="U74" s="10"/>
      <c r="V74" s="10"/>
      <c r="W74" s="10"/>
    </row>
    <row r="75" spans="1:23" x14ac:dyDescent="0.25">
      <c r="A75" s="10"/>
      <c r="B75" s="10"/>
      <c r="C75" s="10"/>
      <c r="D75" s="10"/>
      <c r="E75" s="10"/>
      <c r="F75" s="10"/>
      <c r="G75" s="10"/>
      <c r="H75" s="10"/>
      <c r="I75" s="10"/>
      <c r="J75" s="10"/>
      <c r="K75" s="10"/>
      <c r="L75" s="10"/>
      <c r="M75" s="10"/>
      <c r="N75" s="10"/>
      <c r="O75" s="10"/>
      <c r="P75" s="10"/>
      <c r="Q75" s="10"/>
      <c r="R75" s="10"/>
      <c r="S75" s="10"/>
      <c r="T75" s="10"/>
      <c r="U75" s="10"/>
      <c r="V75" s="10"/>
      <c r="W75" s="10"/>
    </row>
    <row r="76" spans="1:23" x14ac:dyDescent="0.25">
      <c r="A76" s="10"/>
      <c r="B76" s="10"/>
      <c r="C76" s="10"/>
      <c r="D76" s="10"/>
      <c r="E76" s="10"/>
      <c r="F76" s="10"/>
      <c r="G76" s="10"/>
      <c r="H76" s="10"/>
      <c r="I76" s="10"/>
      <c r="J76" s="10"/>
      <c r="K76" s="10"/>
      <c r="L76" s="10"/>
      <c r="M76" s="10"/>
      <c r="N76" s="10"/>
      <c r="O76" s="10"/>
      <c r="P76" s="10"/>
      <c r="Q76" s="10"/>
      <c r="R76" s="10"/>
      <c r="S76" s="10"/>
      <c r="T76" s="10"/>
      <c r="U76" s="10"/>
      <c r="V76" s="10"/>
      <c r="W76" s="10"/>
    </row>
    <row r="77" spans="1:23" x14ac:dyDescent="0.25">
      <c r="A77" s="10"/>
      <c r="B77" s="10"/>
      <c r="C77" s="10"/>
      <c r="D77" s="10"/>
      <c r="E77" s="10"/>
      <c r="F77" s="10"/>
      <c r="G77" s="10"/>
      <c r="H77" s="10"/>
      <c r="I77" s="10"/>
      <c r="J77" s="10"/>
      <c r="K77" s="10"/>
      <c r="L77" s="10"/>
      <c r="M77" s="10"/>
      <c r="N77" s="10"/>
      <c r="O77" s="10"/>
      <c r="P77" s="10"/>
      <c r="Q77" s="10"/>
      <c r="R77" s="10"/>
      <c r="S77" s="10"/>
      <c r="T77" s="10"/>
      <c r="U77" s="10"/>
      <c r="V77" s="10"/>
      <c r="W77" s="10"/>
    </row>
    <row r="78" spans="1:23" x14ac:dyDescent="0.25">
      <c r="A78" s="10"/>
      <c r="B78" s="10"/>
      <c r="C78" s="10"/>
      <c r="D78" s="10"/>
      <c r="E78" s="10"/>
      <c r="F78" s="10"/>
      <c r="G78" s="10"/>
      <c r="H78" s="10"/>
      <c r="I78" s="10"/>
      <c r="J78" s="10"/>
      <c r="K78" s="10"/>
      <c r="L78" s="10"/>
      <c r="M78" s="10"/>
      <c r="N78" s="10"/>
      <c r="O78" s="10"/>
      <c r="P78" s="10"/>
      <c r="Q78" s="10"/>
      <c r="R78" s="10"/>
      <c r="S78" s="10"/>
      <c r="T78" s="10"/>
      <c r="U78" s="10"/>
      <c r="V78" s="10"/>
      <c r="W78" s="10"/>
    </row>
    <row r="79" spans="1:23" x14ac:dyDescent="0.25">
      <c r="A79" s="10"/>
      <c r="B79" s="10"/>
      <c r="C79" s="10"/>
      <c r="D79" s="10"/>
      <c r="E79" s="10"/>
      <c r="F79" s="10"/>
      <c r="G79" s="10"/>
      <c r="H79" s="10"/>
      <c r="I79" s="10"/>
      <c r="J79" s="10"/>
      <c r="K79" s="10"/>
      <c r="L79" s="10"/>
      <c r="M79" s="10"/>
      <c r="N79" s="10"/>
      <c r="O79" s="10"/>
      <c r="P79" s="10"/>
      <c r="Q79" s="10"/>
      <c r="R79" s="10"/>
      <c r="S79" s="10"/>
      <c r="T79" s="10"/>
      <c r="U79" s="10"/>
      <c r="V79" s="10"/>
      <c r="W79" s="10"/>
    </row>
    <row r="80" spans="1:23" x14ac:dyDescent="0.25">
      <c r="A80" s="10"/>
      <c r="B80" s="10"/>
      <c r="C80" s="10"/>
      <c r="D80" s="10"/>
      <c r="E80" s="10"/>
      <c r="F80" s="10"/>
      <c r="G80" s="10"/>
      <c r="H80" s="10"/>
      <c r="I80" s="10"/>
      <c r="J80" s="10"/>
      <c r="K80" s="10"/>
      <c r="L80" s="10"/>
      <c r="M80" s="10"/>
      <c r="N80" s="10"/>
      <c r="O80" s="10"/>
      <c r="P80" s="10"/>
      <c r="Q80" s="10"/>
      <c r="R80" s="10"/>
      <c r="S80" s="10"/>
      <c r="T80" s="10"/>
      <c r="U80" s="10"/>
      <c r="V80" s="10"/>
      <c r="W80" s="10"/>
    </row>
    <row r="81" spans="1:23" x14ac:dyDescent="0.25">
      <c r="A81" s="10"/>
      <c r="B81" s="10"/>
      <c r="C81" s="10"/>
      <c r="D81" s="10"/>
      <c r="E81" s="10"/>
      <c r="F81" s="10"/>
      <c r="G81" s="10"/>
      <c r="H81" s="10"/>
      <c r="I81" s="10"/>
      <c r="J81" s="10"/>
      <c r="K81" s="10"/>
      <c r="L81" s="10"/>
      <c r="M81" s="10"/>
      <c r="N81" s="10"/>
      <c r="O81" s="10"/>
      <c r="P81" s="10"/>
      <c r="Q81" s="10"/>
      <c r="R81" s="10"/>
      <c r="S81" s="10"/>
      <c r="T81" s="10"/>
      <c r="U81" s="10"/>
      <c r="V81" s="10"/>
      <c r="W81" s="10"/>
    </row>
    <row r="82" spans="1:23" x14ac:dyDescent="0.25">
      <c r="A82" s="10"/>
      <c r="B82" s="10"/>
      <c r="C82" s="10"/>
      <c r="D82" s="10"/>
      <c r="E82" s="10"/>
      <c r="F82" s="10"/>
      <c r="G82" s="10"/>
      <c r="H82" s="10"/>
      <c r="I82" s="10"/>
      <c r="J82" s="10"/>
      <c r="K82" s="10"/>
      <c r="L82" s="10"/>
      <c r="M82" s="10"/>
      <c r="N82" s="10"/>
      <c r="O82" s="10"/>
      <c r="P82" s="10"/>
      <c r="Q82" s="10"/>
      <c r="R82" s="10"/>
      <c r="S82" s="10"/>
      <c r="T82" s="10"/>
      <c r="U82" s="10"/>
      <c r="V82" s="10"/>
      <c r="W82" s="10"/>
    </row>
    <row r="83" spans="1:23" x14ac:dyDescent="0.25">
      <c r="A83" s="10"/>
      <c r="B83" s="10"/>
      <c r="C83" s="10"/>
      <c r="D83" s="10"/>
      <c r="E83" s="10"/>
      <c r="F83" s="10"/>
      <c r="G83" s="10"/>
      <c r="H83" s="10"/>
      <c r="I83" s="10"/>
      <c r="J83" s="10"/>
      <c r="K83" s="10"/>
      <c r="L83" s="10"/>
      <c r="M83" s="10"/>
      <c r="N83" s="10"/>
      <c r="O83" s="10"/>
      <c r="P83" s="10"/>
      <c r="Q83" s="10"/>
      <c r="R83" s="10"/>
      <c r="S83" s="10"/>
      <c r="T83" s="10"/>
      <c r="U83" s="10"/>
      <c r="V83" s="10"/>
      <c r="W83" s="10"/>
    </row>
    <row r="84" spans="1:23" x14ac:dyDescent="0.25">
      <c r="A84" s="10"/>
      <c r="B84" s="10"/>
      <c r="C84" s="10"/>
      <c r="D84" s="10"/>
      <c r="E84" s="10"/>
      <c r="F84" s="10"/>
      <c r="G84" s="10"/>
      <c r="H84" s="10"/>
      <c r="I84" s="10"/>
      <c r="J84" s="10"/>
      <c r="K84" s="10"/>
      <c r="L84" s="10"/>
      <c r="M84" s="10"/>
      <c r="N84" s="10"/>
      <c r="O84" s="10"/>
      <c r="P84" s="10"/>
      <c r="Q84" s="10"/>
      <c r="R84" s="10"/>
      <c r="S84" s="10"/>
      <c r="T84" s="10"/>
      <c r="U84" s="10"/>
      <c r="V84" s="10"/>
      <c r="W84" s="10"/>
    </row>
    <row r="85" spans="1:23" x14ac:dyDescent="0.25">
      <c r="A85" s="10"/>
      <c r="B85" s="10"/>
      <c r="C85" s="10"/>
      <c r="D85" s="10"/>
      <c r="E85" s="10"/>
      <c r="F85" s="10"/>
      <c r="G85" s="10"/>
      <c r="H85" s="10"/>
      <c r="I85" s="10"/>
      <c r="J85" s="10"/>
      <c r="K85" s="10"/>
      <c r="L85" s="10"/>
      <c r="M85" s="10"/>
      <c r="N85" s="10"/>
      <c r="O85" s="10"/>
      <c r="P85" s="10"/>
      <c r="Q85" s="10"/>
      <c r="R85" s="10"/>
      <c r="S85" s="10"/>
      <c r="T85" s="10"/>
      <c r="U85" s="10"/>
      <c r="V85" s="10"/>
      <c r="W85" s="10"/>
    </row>
    <row r="86" spans="1:23" x14ac:dyDescent="0.25">
      <c r="A86" s="10"/>
      <c r="B86" s="10"/>
      <c r="C86" s="10"/>
      <c r="D86" s="10"/>
      <c r="E86" s="10"/>
      <c r="F86" s="10"/>
      <c r="G86" s="10"/>
      <c r="H86" s="10"/>
      <c r="I86" s="10"/>
      <c r="J86" s="10"/>
      <c r="K86" s="10"/>
      <c r="L86" s="10"/>
      <c r="M86" s="10"/>
      <c r="N86" s="10"/>
      <c r="O86" s="10"/>
      <c r="P86" s="10"/>
      <c r="Q86" s="10"/>
      <c r="R86" s="10"/>
      <c r="S86" s="10"/>
      <c r="T86" s="10"/>
      <c r="U86" s="10"/>
      <c r="V86" s="10"/>
      <c r="W86" s="10"/>
    </row>
    <row r="87" spans="1:23" x14ac:dyDescent="0.25">
      <c r="A87" s="10"/>
      <c r="B87" s="10"/>
      <c r="C87" s="10"/>
      <c r="D87" s="10"/>
      <c r="E87" s="10"/>
      <c r="F87" s="10"/>
      <c r="G87" s="10"/>
      <c r="H87" s="10"/>
      <c r="I87" s="10"/>
      <c r="J87" s="10"/>
      <c r="K87" s="10"/>
      <c r="L87" s="10"/>
      <c r="M87" s="10"/>
      <c r="N87" s="10"/>
      <c r="O87" s="10"/>
      <c r="P87" s="10"/>
      <c r="Q87" s="10"/>
      <c r="R87" s="10"/>
      <c r="S87" s="10"/>
      <c r="T87" s="10"/>
      <c r="U87" s="10"/>
      <c r="V87" s="10"/>
      <c r="W87" s="10"/>
    </row>
    <row r="88" spans="1:23" x14ac:dyDescent="0.25">
      <c r="A88" s="10"/>
      <c r="B88" s="10"/>
      <c r="C88" s="10"/>
      <c r="D88" s="10"/>
      <c r="E88" s="10"/>
      <c r="F88" s="10"/>
      <c r="G88" s="10"/>
      <c r="H88" s="10"/>
      <c r="I88" s="10"/>
      <c r="J88" s="10"/>
      <c r="K88" s="10"/>
      <c r="L88" s="10"/>
      <c r="M88" s="10"/>
      <c r="N88" s="10"/>
      <c r="O88" s="10"/>
      <c r="P88" s="10"/>
      <c r="Q88" s="10"/>
      <c r="R88" s="10"/>
      <c r="S88" s="10"/>
      <c r="T88" s="10"/>
      <c r="U88" s="10"/>
      <c r="V88" s="10"/>
      <c r="W88" s="10"/>
    </row>
    <row r="89" spans="1:23" x14ac:dyDescent="0.25">
      <c r="A89" s="10"/>
      <c r="B89" s="10"/>
      <c r="C89" s="10"/>
      <c r="D89" s="10"/>
      <c r="E89" s="10"/>
      <c r="F89" s="10"/>
      <c r="G89" s="10"/>
      <c r="H89" s="10"/>
      <c r="I89" s="10"/>
      <c r="J89" s="10"/>
      <c r="K89" s="10"/>
      <c r="L89" s="10"/>
      <c r="M89" s="10"/>
      <c r="N89" s="10"/>
      <c r="O89" s="10"/>
      <c r="P89" s="10"/>
      <c r="Q89" s="10"/>
      <c r="R89" s="10"/>
      <c r="S89" s="10"/>
      <c r="T89" s="10"/>
      <c r="U89" s="10"/>
      <c r="V89" s="10"/>
      <c r="W89" s="10"/>
    </row>
    <row r="90" spans="1:23" x14ac:dyDescent="0.25">
      <c r="A90" s="10"/>
      <c r="B90" s="10"/>
      <c r="C90" s="10"/>
      <c r="D90" s="10"/>
      <c r="E90" s="10"/>
      <c r="F90" s="10"/>
      <c r="G90" s="10"/>
      <c r="H90" s="10"/>
      <c r="I90" s="10"/>
      <c r="J90" s="10"/>
      <c r="K90" s="10"/>
      <c r="L90" s="10"/>
      <c r="M90" s="10"/>
      <c r="N90" s="10"/>
      <c r="O90" s="10"/>
      <c r="P90" s="10"/>
      <c r="Q90" s="10"/>
      <c r="R90" s="10"/>
      <c r="S90" s="10"/>
      <c r="T90" s="10"/>
      <c r="U90" s="10"/>
      <c r="V90" s="10"/>
      <c r="W90" s="10"/>
    </row>
    <row r="91" spans="1:23" x14ac:dyDescent="0.25">
      <c r="A91" s="10"/>
      <c r="B91" s="10"/>
      <c r="C91" s="10"/>
      <c r="D91" s="10"/>
      <c r="E91" s="10"/>
      <c r="F91" s="10"/>
      <c r="G91" s="10"/>
      <c r="H91" s="10"/>
      <c r="I91" s="10"/>
      <c r="J91" s="10"/>
      <c r="K91" s="10"/>
      <c r="L91" s="10"/>
      <c r="M91" s="10"/>
      <c r="N91" s="10"/>
      <c r="O91" s="10"/>
      <c r="P91" s="10"/>
      <c r="Q91" s="10"/>
      <c r="R91" s="10"/>
      <c r="S91" s="10"/>
      <c r="T91" s="10"/>
      <c r="U91" s="10"/>
      <c r="V91" s="10"/>
      <c r="W91" s="10"/>
    </row>
    <row r="92" spans="1:23" x14ac:dyDescent="0.25">
      <c r="A92" s="10"/>
      <c r="B92" s="10"/>
      <c r="C92" s="10"/>
      <c r="D92" s="10"/>
      <c r="E92" s="10"/>
      <c r="F92" s="10"/>
      <c r="G92" s="10"/>
      <c r="H92" s="10"/>
      <c r="I92" s="10"/>
      <c r="J92" s="10"/>
      <c r="K92" s="10"/>
      <c r="L92" s="10"/>
      <c r="M92" s="10"/>
      <c r="N92" s="10"/>
      <c r="O92" s="10"/>
      <c r="P92" s="10"/>
      <c r="Q92" s="10"/>
      <c r="R92" s="10"/>
      <c r="S92" s="10"/>
      <c r="T92" s="10"/>
      <c r="U92" s="10"/>
      <c r="V92" s="10"/>
      <c r="W92" s="10"/>
    </row>
    <row r="93" spans="1:23" x14ac:dyDescent="0.25">
      <c r="A93" s="10"/>
      <c r="B93" s="10"/>
      <c r="C93" s="10"/>
      <c r="D93" s="10"/>
      <c r="E93" s="10"/>
      <c r="F93" s="10"/>
      <c r="G93" s="10"/>
      <c r="H93" s="10"/>
      <c r="I93" s="10"/>
      <c r="J93" s="10"/>
      <c r="K93" s="10"/>
      <c r="L93" s="10"/>
      <c r="M93" s="10"/>
      <c r="N93" s="10"/>
      <c r="O93" s="10"/>
      <c r="P93" s="10"/>
      <c r="Q93" s="10"/>
      <c r="R93" s="10"/>
      <c r="S93" s="10"/>
      <c r="T93" s="10"/>
      <c r="U93" s="10"/>
      <c r="V93" s="10"/>
      <c r="W93" s="10"/>
    </row>
    <row r="94" spans="1:23" x14ac:dyDescent="0.25">
      <c r="A94" s="10"/>
      <c r="B94" s="10"/>
      <c r="C94" s="10"/>
      <c r="D94" s="10"/>
      <c r="E94" s="10"/>
      <c r="F94" s="10"/>
      <c r="G94" s="10"/>
      <c r="H94" s="10"/>
      <c r="I94" s="10"/>
      <c r="J94" s="10"/>
      <c r="K94" s="10"/>
      <c r="L94" s="10"/>
      <c r="M94" s="10"/>
      <c r="N94" s="10"/>
      <c r="O94" s="10"/>
      <c r="P94" s="10"/>
      <c r="Q94" s="10"/>
      <c r="R94" s="10"/>
      <c r="S94" s="10"/>
      <c r="T94" s="10"/>
      <c r="U94" s="10"/>
      <c r="V94" s="10"/>
      <c r="W94" s="10"/>
    </row>
    <row r="95" spans="1:23" x14ac:dyDescent="0.25">
      <c r="A95" s="10"/>
      <c r="B95" s="10"/>
      <c r="C95" s="10"/>
      <c r="D95" s="10"/>
      <c r="E95" s="10"/>
      <c r="F95" s="10"/>
      <c r="G95" s="10"/>
      <c r="H95" s="10"/>
      <c r="I95" s="10"/>
      <c r="J95" s="10"/>
      <c r="K95" s="10"/>
      <c r="L95" s="10"/>
      <c r="M95" s="10"/>
      <c r="N95" s="10"/>
      <c r="O95" s="10"/>
      <c r="P95" s="10"/>
      <c r="Q95" s="10"/>
      <c r="R95" s="10"/>
      <c r="S95" s="10"/>
      <c r="T95" s="10"/>
      <c r="U95" s="10"/>
      <c r="V95" s="10"/>
      <c r="W95" s="10"/>
    </row>
    <row r="96" spans="1:23" x14ac:dyDescent="0.25">
      <c r="A96" s="10"/>
      <c r="B96" s="10"/>
      <c r="C96" s="10"/>
      <c r="D96" s="10"/>
      <c r="E96" s="10"/>
      <c r="F96" s="10"/>
      <c r="G96" s="10"/>
      <c r="H96" s="10"/>
      <c r="I96" s="10"/>
      <c r="J96" s="10"/>
      <c r="K96" s="10"/>
      <c r="L96" s="10"/>
      <c r="M96" s="10"/>
      <c r="N96" s="10"/>
      <c r="O96" s="10"/>
      <c r="P96" s="10"/>
      <c r="Q96" s="10"/>
      <c r="R96" s="10"/>
      <c r="S96" s="10"/>
      <c r="T96" s="10"/>
      <c r="U96" s="10"/>
      <c r="V96" s="10"/>
      <c r="W96" s="10"/>
    </row>
    <row r="97" spans="1:23" x14ac:dyDescent="0.25">
      <c r="A97" s="10"/>
      <c r="B97" s="10"/>
      <c r="C97" s="10"/>
      <c r="D97" s="10"/>
      <c r="E97" s="10"/>
      <c r="F97" s="10"/>
      <c r="G97" s="10"/>
      <c r="H97" s="10"/>
      <c r="I97" s="10"/>
      <c r="J97" s="10"/>
      <c r="K97" s="10"/>
      <c r="L97" s="10"/>
      <c r="M97" s="10"/>
      <c r="N97" s="10"/>
      <c r="O97" s="10"/>
      <c r="P97" s="10"/>
      <c r="Q97" s="10"/>
      <c r="R97" s="10"/>
      <c r="S97" s="10"/>
      <c r="T97" s="10"/>
      <c r="U97" s="10"/>
      <c r="V97" s="10"/>
      <c r="W97" s="10"/>
    </row>
    <row r="98" spans="1:23" x14ac:dyDescent="0.25">
      <c r="A98" s="10"/>
      <c r="B98" s="10"/>
      <c r="C98" s="10"/>
      <c r="D98" s="10"/>
      <c r="E98" s="10"/>
      <c r="F98" s="10"/>
      <c r="G98" s="10"/>
      <c r="H98" s="10"/>
      <c r="I98" s="10"/>
      <c r="J98" s="10"/>
      <c r="K98" s="10"/>
      <c r="L98" s="10"/>
      <c r="M98" s="10"/>
      <c r="N98" s="10"/>
      <c r="O98" s="10"/>
      <c r="P98" s="10"/>
      <c r="Q98" s="10"/>
      <c r="R98" s="10"/>
      <c r="S98" s="10"/>
      <c r="T98" s="10"/>
      <c r="U98" s="10"/>
      <c r="V98" s="10"/>
      <c r="W98" s="10"/>
    </row>
    <row r="99" spans="1:23" x14ac:dyDescent="0.25">
      <c r="A99" s="10"/>
      <c r="B99" s="10"/>
      <c r="C99" s="10"/>
      <c r="D99" s="10"/>
      <c r="E99" s="10"/>
      <c r="F99" s="10"/>
      <c r="G99" s="10"/>
      <c r="H99" s="10"/>
      <c r="I99" s="10"/>
      <c r="J99" s="10"/>
      <c r="K99" s="10"/>
      <c r="L99" s="10"/>
      <c r="M99" s="10"/>
      <c r="N99" s="10"/>
      <c r="O99" s="10"/>
      <c r="P99" s="10"/>
      <c r="Q99" s="10"/>
      <c r="R99" s="10"/>
      <c r="S99" s="10"/>
      <c r="T99" s="10"/>
      <c r="U99" s="10"/>
      <c r="V99" s="10"/>
      <c r="W99" s="10"/>
    </row>
    <row r="100" spans="1:23"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row>
    <row r="212" spans="1:23"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row>
    <row r="213" spans="1:23"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row>
    <row r="214" spans="1:23"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row>
    <row r="215" spans="1:23"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row>
    <row r="216" spans="1:23"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row>
    <row r="217" spans="1:23"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row>
    <row r="218" spans="1:23"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row>
    <row r="219" spans="1:23"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row>
    <row r="220" spans="1:23"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row>
    <row r="221" spans="1:23"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row>
    <row r="222" spans="1:23"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row>
    <row r="223" spans="1:23"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row>
    <row r="224" spans="1:23"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row>
    <row r="225" spans="1:23"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row>
    <row r="226" spans="1:23"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row>
    <row r="227" spans="1:23"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row>
    <row r="228" spans="1:23"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row>
    <row r="229" spans="1:23"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row>
    <row r="230" spans="1:23"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row>
    <row r="231" spans="1:23"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row>
    <row r="232" spans="1:23"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row>
    <row r="233" spans="1:23"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row>
    <row r="234" spans="1:23"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row>
    <row r="235" spans="1:23"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row>
    <row r="236" spans="1:23"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row>
    <row r="237" spans="1:23"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row>
    <row r="238" spans="1:23"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row>
    <row r="239" spans="1:23"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row>
    <row r="240" spans="1:23"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row>
    <row r="241" spans="1:23"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row>
    <row r="242" spans="1:23"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row>
    <row r="243" spans="1:23"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row>
    <row r="244" spans="1:23"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row>
    <row r="245" spans="1:23"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row>
    <row r="246" spans="1:23"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row>
    <row r="247" spans="1:23"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row>
    <row r="248" spans="1:23"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row>
    <row r="249" spans="1:23"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row>
    <row r="250" spans="1:23"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row>
    <row r="251" spans="1:23"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row>
    <row r="252" spans="1:23"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row>
    <row r="253" spans="1:23"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row>
    <row r="254" spans="1:23"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row>
    <row r="255" spans="1:23"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row>
    <row r="256" spans="1:23"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row>
    <row r="257" spans="1:23"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row>
    <row r="258" spans="1:23"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row>
    <row r="259" spans="1:23"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row>
    <row r="260" spans="1:23"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row>
    <row r="261" spans="1:23"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row>
    <row r="262" spans="1:23"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row>
    <row r="263" spans="1:23"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row>
    <row r="264" spans="1:23"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row>
    <row r="265" spans="1:23"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row>
    <row r="266" spans="1:23"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row>
    <row r="267" spans="1:23"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row>
    <row r="268" spans="1:23"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row>
    <row r="269" spans="1:23"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row>
    <row r="270" spans="1:23"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row>
    <row r="271" spans="1:23"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row>
    <row r="272" spans="1:23"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row>
    <row r="273" spans="1:23"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row>
    <row r="274" spans="1:23"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row>
    <row r="275" spans="1:23"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row>
    <row r="276" spans="1:23"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row>
    <row r="277" spans="1:23"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row>
    <row r="278" spans="1:23"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row>
    <row r="279" spans="1:23"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row>
    <row r="280" spans="1:23"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row>
    <row r="281" spans="1:23"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row>
    <row r="282" spans="1:23"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row>
    <row r="283" spans="1:23"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row>
    <row r="284" spans="1:23"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row>
    <row r="285" spans="1:23"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row>
    <row r="286" spans="1:23"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row>
    <row r="287" spans="1:23"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row>
    <row r="288" spans="1:23"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row>
    <row r="289" spans="1:23"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row>
    <row r="290" spans="1:23"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row>
    <row r="291" spans="1:23"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row>
    <row r="292" spans="1:23"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row>
    <row r="293" spans="1:23"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row>
    <row r="294" spans="1:23"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row>
    <row r="295" spans="1:23"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row>
    <row r="296" spans="1:23"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row>
    <row r="297" spans="1:23"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row>
    <row r="298" spans="1:23"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row>
    <row r="299" spans="1:23"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row>
    <row r="300" spans="1:23"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row>
    <row r="301" spans="1:23"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row>
    <row r="302" spans="1:23"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row>
    <row r="303" spans="1:23"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row>
    <row r="304" spans="1:23"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row>
    <row r="305" spans="1:23"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row>
    <row r="306" spans="1:23"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row>
    <row r="307" spans="1:23"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row>
    <row r="308" spans="1:23"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row>
    <row r="309" spans="1:23"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row>
    <row r="310" spans="1:23"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row>
    <row r="311" spans="1:23"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row>
    <row r="312" spans="1:23"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row>
    <row r="313" spans="1:23"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row>
    <row r="314" spans="1:23"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row>
    <row r="315" spans="1:23"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row>
    <row r="316" spans="1:23"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row>
    <row r="317" spans="1:23"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row>
    <row r="318" spans="1:23"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row>
    <row r="319" spans="1:23"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row>
    <row r="320" spans="1:23"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row>
    <row r="321" spans="1:23"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row>
    <row r="322" spans="1:23"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row>
    <row r="323" spans="1:23"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row>
    <row r="324" spans="1:23"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row>
    <row r="325" spans="1:23"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row>
    <row r="326" spans="1:23"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row>
    <row r="327" spans="1:23"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row>
    <row r="328" spans="1:23"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row>
    <row r="329" spans="1:23"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row>
    <row r="330" spans="1:23"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row>
    <row r="331" spans="1:23"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row>
    <row r="332" spans="1:23"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row>
    <row r="333" spans="1:23"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row>
    <row r="334" spans="1:23"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row>
    <row r="335" spans="1:23"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row>
    <row r="336" spans="1:23"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row>
    <row r="337" spans="1:23"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row>
    <row r="338" spans="1:23"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row>
    <row r="339" spans="1:23"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row>
    <row r="340" spans="1:23"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row>
    <row r="341" spans="1:23"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row>
    <row r="342" spans="1:23"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row>
    <row r="343" spans="1:23"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row>
    <row r="344" spans="1:23"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row>
    <row r="345" spans="1:23"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row>
    <row r="346" spans="1:23"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row>
    <row r="347" spans="1:23"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row>
    <row r="348" spans="1:23"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row>
    <row r="349" spans="1:23"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row>
    <row r="350" spans="1:23"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row>
    <row r="351" spans="1:23"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row>
    <row r="352" spans="1:23"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row>
    <row r="353" spans="1:23"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row>
    <row r="354" spans="1:23"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row>
    <row r="355" spans="1:23"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row>
    <row r="356" spans="1:23"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row>
    <row r="357" spans="1:23"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row>
    <row r="358" spans="1:23"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row>
    <row r="359" spans="1:23"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row>
    <row r="360" spans="1:23"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row>
    <row r="361" spans="1:23"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row>
    <row r="362" spans="1:23"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row>
    <row r="363" spans="1:23"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row>
    <row r="364" spans="1:23"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row>
    <row r="365" spans="1:23"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row>
    <row r="366" spans="1:23"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row>
    <row r="367" spans="1:23"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row>
    <row r="368" spans="1:23"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row>
    <row r="369" spans="1:23"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row>
    <row r="370" spans="1:23"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row>
    <row r="371" spans="1:23"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row>
    <row r="372" spans="1:23"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row>
    <row r="373" spans="1:23"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row>
    <row r="374" spans="1:23"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row>
    <row r="375" spans="1:23"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row>
    <row r="376" spans="1:23"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row>
    <row r="377" spans="1:23"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row>
    <row r="378" spans="1:23"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row>
    <row r="379" spans="1:23"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row>
    <row r="380" spans="1:23"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row>
    <row r="381" spans="1:23"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row>
    <row r="382" spans="1:23"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row>
    <row r="383" spans="1:23"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row>
    <row r="384" spans="1:23"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row>
    <row r="385" spans="1:23"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row>
    <row r="386" spans="1:23"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row>
    <row r="387" spans="1:23"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row>
    <row r="388" spans="1:23"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row>
    <row r="389" spans="1:23"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row>
    <row r="390" spans="1:23"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row>
    <row r="391" spans="1:23"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row>
    <row r="392" spans="1:23"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row>
    <row r="393" spans="1:23"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row>
    <row r="394" spans="1:23"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row>
    <row r="395" spans="1:23"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row>
    <row r="396" spans="1:23"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row>
    <row r="397" spans="1:23"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row>
    <row r="398" spans="1:23"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row>
    <row r="399" spans="1:23"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row>
    <row r="400" spans="1:23"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row>
    <row r="401" spans="1:23"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row>
    <row r="402" spans="1:23"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row>
    <row r="403" spans="1:23"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row>
    <row r="404" spans="1:23"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row>
    <row r="405" spans="1:23"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row>
    <row r="406" spans="1:23"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row>
    <row r="407" spans="1:23"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row>
    <row r="408" spans="1:23"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row>
    <row r="409" spans="1:23"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row>
    <row r="410" spans="1:23"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row>
    <row r="411" spans="1:23"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row>
    <row r="412" spans="1:23"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row>
    <row r="413" spans="1:23"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row>
    <row r="414" spans="1:23"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row>
    <row r="415" spans="1:23"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row>
    <row r="416" spans="1:23"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row>
    <row r="417" spans="1:23"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row>
    <row r="418" spans="1:23"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row>
    <row r="419" spans="1:23"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row>
    <row r="420" spans="1:23"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row>
    <row r="421" spans="1:23"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row>
    <row r="422" spans="1:23"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row>
    <row r="423" spans="1:23"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row>
    <row r="424" spans="1:23"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row>
    <row r="425" spans="1:23"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row>
    <row r="426" spans="1:23"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row>
    <row r="427" spans="1:23"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row>
    <row r="428" spans="1:23"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row>
    <row r="429" spans="1:23"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row>
    <row r="430" spans="1:23"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row>
    <row r="431" spans="1:23"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row>
    <row r="432" spans="1:23"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row>
    <row r="433" spans="1:23"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row>
    <row r="434" spans="1:23"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row>
    <row r="435" spans="1:23"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row>
    <row r="436" spans="1:23"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row>
    <row r="437" spans="1:23"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row>
    <row r="438" spans="1:23"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row>
    <row r="439" spans="1:23"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row>
    <row r="440" spans="1:23"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row>
    <row r="441" spans="1:23"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row>
    <row r="442" spans="1:23"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row>
    <row r="443" spans="1:23"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row>
    <row r="444" spans="1:23"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row>
    <row r="445" spans="1:23"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row>
    <row r="446" spans="1:23"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row>
    <row r="447" spans="1:23"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row>
    <row r="448" spans="1:23"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row>
    <row r="449" spans="1:23"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row>
    <row r="450" spans="1:23"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row>
    <row r="451" spans="1:23"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row>
    <row r="452" spans="1:23"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row>
    <row r="453" spans="1:23"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row>
    <row r="454" spans="1:23"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row>
    <row r="455" spans="1:23"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row>
    <row r="456" spans="1:23"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row>
    <row r="457" spans="1:23"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row>
    <row r="458" spans="1:23"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row>
    <row r="459" spans="1:23"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row>
    <row r="460" spans="1:23"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row>
    <row r="461" spans="1:23"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row>
    <row r="462" spans="1:23"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row>
    <row r="463" spans="1:23"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row>
    <row r="464" spans="1:23"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row>
    <row r="465" spans="1:23"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row>
    <row r="466" spans="1:23"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row>
    <row r="467" spans="1:23"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row>
    <row r="468" spans="1:23"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row>
    <row r="469" spans="1:23"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row>
    <row r="470" spans="1:23"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row>
    <row r="471" spans="1:23"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row>
    <row r="472" spans="1:23"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row>
    <row r="473" spans="1:23"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row>
    <row r="474" spans="1:23"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row>
    <row r="475" spans="1:23"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row>
    <row r="476" spans="1:23"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row>
    <row r="477" spans="1:23"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row>
    <row r="478" spans="1:23"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row>
    <row r="479" spans="1:23"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row>
    <row r="480" spans="1:23"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row>
    <row r="481" spans="1:23"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row>
    <row r="482" spans="1:23"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row>
    <row r="483" spans="1:23"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row>
    <row r="484" spans="1:23"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row>
    <row r="485" spans="1:23"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row>
    <row r="486" spans="1:23"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row>
    <row r="487" spans="1:23"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row>
    <row r="488" spans="1:23"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row>
    <row r="489" spans="1:23"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row>
    <row r="490" spans="1:23"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row>
    <row r="491" spans="1:23"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row>
    <row r="492" spans="1:23"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row>
    <row r="493" spans="1:23"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row>
    <row r="494" spans="1:23"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row>
    <row r="495" spans="1:23"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row>
    <row r="496" spans="1:23"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row>
    <row r="497" spans="1:23"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row>
    <row r="498" spans="1:23"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row>
    <row r="499" spans="1:23"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row>
    <row r="500" spans="1:23"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row>
    <row r="501" spans="1:23"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row>
    <row r="502" spans="1:23"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row>
    <row r="503" spans="1:23"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row>
    <row r="504" spans="1:23"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row>
    <row r="505" spans="1:23"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row>
    <row r="506" spans="1:23"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row>
    <row r="507" spans="1:23"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row>
    <row r="508" spans="1:23"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row>
    <row r="509" spans="1:23"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row>
    <row r="510" spans="1:23"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row>
    <row r="511" spans="1:23"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row>
    <row r="512" spans="1:23"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row>
    <row r="513" spans="1:23"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row>
    <row r="514" spans="1:23"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row>
    <row r="515" spans="1:23"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row>
    <row r="516" spans="1:23"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row>
    <row r="517" spans="1:23"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row>
    <row r="518" spans="1:23"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row>
    <row r="519" spans="1:23"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row>
    <row r="520" spans="1:23"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row>
    <row r="521" spans="1:23"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row>
    <row r="522" spans="1:23"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row>
    <row r="523" spans="1:23"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row>
    <row r="524" spans="1:23"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row>
    <row r="525" spans="1:23"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row>
    <row r="526" spans="1:23"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row>
    <row r="527" spans="1:23"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row>
    <row r="528" spans="1:23"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row>
    <row r="529" spans="1:23"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row>
    <row r="530" spans="1:23"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row>
    <row r="531" spans="1:23"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row>
    <row r="532" spans="1:23"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row>
    <row r="533" spans="1:23"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row>
    <row r="534" spans="1:23"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row>
    <row r="535" spans="1:23"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row>
    <row r="536" spans="1:23"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row>
    <row r="537" spans="1:23"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row>
    <row r="538" spans="1:23"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row>
    <row r="539" spans="1:23"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row>
    <row r="540" spans="1:23"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row>
    <row r="541" spans="1:23"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row>
    <row r="542" spans="1:23"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row>
    <row r="543" spans="1:23"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row>
    <row r="544" spans="1:23"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row>
    <row r="545" spans="1:23"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row>
    <row r="546" spans="1:23"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row>
    <row r="547" spans="1:23"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row>
    <row r="548" spans="1:23"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row>
    <row r="549" spans="1:23"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row>
    <row r="550" spans="1:23"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row>
    <row r="551" spans="1:23"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row>
    <row r="552" spans="1:23"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row>
    <row r="553" spans="1:23"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row>
    <row r="554" spans="1:23"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row>
    <row r="555" spans="1:23"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row>
    <row r="556" spans="1:23"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row>
    <row r="557" spans="1:23"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row>
    <row r="558" spans="1:23"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row>
    <row r="559" spans="1:23"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row>
    <row r="560" spans="1:23"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row>
    <row r="561" spans="1:23"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row>
    <row r="562" spans="1:23"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row>
    <row r="563" spans="1:23"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row>
    <row r="564" spans="1:23"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row>
    <row r="565" spans="1:23"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row>
    <row r="566" spans="1:23"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row>
    <row r="567" spans="1:23"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row>
    <row r="568" spans="1:23"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row>
    <row r="569" spans="1:23"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row>
    <row r="570" spans="1:23"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row>
    <row r="571" spans="1:23"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row>
    <row r="572" spans="1:23"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row>
    <row r="573" spans="1:23"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row>
    <row r="574" spans="1:23"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row>
    <row r="575" spans="1:23"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row>
    <row r="576" spans="1:23"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row>
    <row r="577" spans="1:23"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row>
    <row r="578" spans="1:23"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row>
    <row r="579" spans="1:23"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row>
    <row r="580" spans="1:23"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row>
    <row r="581" spans="1:23"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row>
    <row r="582" spans="1:23"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row>
    <row r="583" spans="1:23"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row>
    <row r="584" spans="1:23"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row>
    <row r="585" spans="1:23"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row>
    <row r="586" spans="1:23"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row>
    <row r="587" spans="1:23"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row>
    <row r="588" spans="1:23"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row>
    <row r="589" spans="1:23"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row>
    <row r="590" spans="1:23"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row>
    <row r="591" spans="1:23"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row>
    <row r="592" spans="1:23"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row>
    <row r="593" spans="1:23"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row>
    <row r="594" spans="1:23"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row>
    <row r="595" spans="1:23"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row>
    <row r="596" spans="1:23"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row>
    <row r="597" spans="1:23"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row>
    <row r="598" spans="1:23"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row>
    <row r="599" spans="1:23"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row>
    <row r="600" spans="1:23"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row>
    <row r="601" spans="1:23"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row>
    <row r="602" spans="1:23"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row>
    <row r="603" spans="1:23"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row>
    <row r="604" spans="1:23"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row>
    <row r="605" spans="1:23"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row>
    <row r="606" spans="1:23"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row>
    <row r="607" spans="1:23"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row>
    <row r="608" spans="1:23"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row>
    <row r="609" spans="1:23"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row>
    <row r="610" spans="1:23"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row>
    <row r="611" spans="1:23"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row>
    <row r="612" spans="1:23"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row>
    <row r="613" spans="1:23"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row>
    <row r="614" spans="1:23"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row>
    <row r="615" spans="1:23"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row>
    <row r="616" spans="1:23"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row>
    <row r="617" spans="1:23"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row>
    <row r="618" spans="1:23"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row>
    <row r="619" spans="1:23"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row>
    <row r="620" spans="1:23"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row>
    <row r="621" spans="1:23"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row>
    <row r="622" spans="1:23"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row>
    <row r="623" spans="1:23"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row>
    <row r="624" spans="1:23"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row>
    <row r="625" spans="1:23"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row>
    <row r="626" spans="1:23"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row>
    <row r="627" spans="1:23"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row>
    <row r="628" spans="1:23"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row>
    <row r="629" spans="1:23"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row>
    <row r="630" spans="1:23"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row>
    <row r="631" spans="1:23"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row>
    <row r="632" spans="1:23"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row>
    <row r="633" spans="1:23"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row>
    <row r="634" spans="1:23"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row>
    <row r="635" spans="1:23"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row>
    <row r="636" spans="1:23"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row>
    <row r="637" spans="1:23"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row>
    <row r="638" spans="1:23"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row>
    <row r="639" spans="1:23"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row>
    <row r="640" spans="1:23"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row>
    <row r="641" spans="1:23"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row>
    <row r="642" spans="1:23"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row>
    <row r="643" spans="1:23"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row>
    <row r="644" spans="1:23"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row>
    <row r="645" spans="1:23"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row>
    <row r="646" spans="1:23"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row>
    <row r="647" spans="1:23"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row>
    <row r="648" spans="1:23"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row>
    <row r="649" spans="1:23"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row>
    <row r="650" spans="1:23"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row>
    <row r="651" spans="1:23"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row>
    <row r="652" spans="1:23"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row>
    <row r="653" spans="1:23"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row>
    <row r="654" spans="1:23"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row>
    <row r="655" spans="1:23"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row>
    <row r="656" spans="1:23"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row>
    <row r="657" spans="1:23"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row>
    <row r="658" spans="1:23"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row>
    <row r="659" spans="1:23"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row>
    <row r="660" spans="1:23"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row>
    <row r="661" spans="1:23"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row>
    <row r="662" spans="1:23"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row>
    <row r="663" spans="1:23"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row>
    <row r="664" spans="1:23"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row>
    <row r="665" spans="1:23"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row>
    <row r="666" spans="1:23"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row>
    <row r="667" spans="1:23"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row>
    <row r="668" spans="1:23"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row>
    <row r="669" spans="1:23"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row>
    <row r="670" spans="1:23"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row>
    <row r="671" spans="1:23"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row>
    <row r="672" spans="1:23"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row>
    <row r="673" spans="1:23"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row>
    <row r="674" spans="1:23"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row>
    <row r="675" spans="1:23"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row>
    <row r="676" spans="1:23"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row>
    <row r="677" spans="1:23"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row>
    <row r="678" spans="1:23"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row>
    <row r="679" spans="1:23"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row>
    <row r="680" spans="1:23"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row>
    <row r="681" spans="1:23"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row>
    <row r="682" spans="1:23"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row>
    <row r="683" spans="1:23"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row>
    <row r="684" spans="1:23"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row>
    <row r="685" spans="1:23"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row>
    <row r="686" spans="1:23"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row>
    <row r="687" spans="1:23"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row>
    <row r="688" spans="1:23"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row>
    <row r="689" spans="1:23"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row>
    <row r="690" spans="1:23"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row>
    <row r="691" spans="1:23"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row>
    <row r="692" spans="1:23"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row>
    <row r="693" spans="1:23"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row>
    <row r="694" spans="1:23"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row>
    <row r="695" spans="1:23"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row>
    <row r="696" spans="1:23"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row>
    <row r="697" spans="1:23"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row>
    <row r="698" spans="1:23"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row>
    <row r="699" spans="1:23"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row>
    <row r="700" spans="1:23"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row>
    <row r="701" spans="1:23"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row>
    <row r="702" spans="1:23"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row>
    <row r="703" spans="1:23"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row>
    <row r="704" spans="1:23"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row>
    <row r="705" spans="1:23"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row>
    <row r="706" spans="1:23"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row>
    <row r="707" spans="1:23"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row>
    <row r="708" spans="1:23"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row>
    <row r="709" spans="1:23"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row>
    <row r="710" spans="1:23"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row>
    <row r="711" spans="1:23"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row>
    <row r="712" spans="1:23"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row>
    <row r="713" spans="1:23"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row>
    <row r="714" spans="1:23"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row>
    <row r="715" spans="1:23"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row>
    <row r="716" spans="1:23"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row>
    <row r="717" spans="1:23"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row>
    <row r="718" spans="1:23"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row>
    <row r="719" spans="1:23"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row>
    <row r="720" spans="1:23"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row>
    <row r="721" spans="1:23"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row>
    <row r="722" spans="1:23"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row>
    <row r="723" spans="1:23"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row>
    <row r="724" spans="1:23"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row>
    <row r="725" spans="1:23"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row>
    <row r="726" spans="1:23"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row>
    <row r="727" spans="1:23"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row>
    <row r="728" spans="1:23"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row>
    <row r="729" spans="1:23"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row>
    <row r="730" spans="1:23"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row>
    <row r="731" spans="1:23"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row>
    <row r="732" spans="1:23"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row>
    <row r="733" spans="1:23"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row>
    <row r="734" spans="1:23"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row>
    <row r="735" spans="1:23"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row>
    <row r="736" spans="1:23"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row>
    <row r="737" spans="1:23"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row>
    <row r="738" spans="1:23"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row>
    <row r="739" spans="1:23"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row>
    <row r="740" spans="1:23"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row>
    <row r="741" spans="1:23"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row>
    <row r="742" spans="1:23"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row>
    <row r="743" spans="1:23"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row>
    <row r="744" spans="1:23"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row>
    <row r="745" spans="1:23"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row>
    <row r="746" spans="1:23"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row>
    <row r="747" spans="1:23"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row>
    <row r="748" spans="1:23"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row>
    <row r="749" spans="1:23"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row>
    <row r="750" spans="1:23"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row>
    <row r="751" spans="1:23"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row>
    <row r="752" spans="1:23"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row>
    <row r="753" spans="1:23"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row>
    <row r="754" spans="1:23"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row>
    <row r="755" spans="1:23"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row>
    <row r="756" spans="1:23"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row>
    <row r="757" spans="1:23"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row>
    <row r="758" spans="1:23"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row>
    <row r="759" spans="1:23"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row>
    <row r="760" spans="1:23"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row>
    <row r="761" spans="1:23"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row>
    <row r="762" spans="1:23"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row>
    <row r="763" spans="1:23"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row>
    <row r="764" spans="1:23"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row>
    <row r="765" spans="1:23"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row>
    <row r="766" spans="1:23"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row>
    <row r="767" spans="1:23"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row>
    <row r="768" spans="1:23"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row>
    <row r="769" spans="1:23"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row>
    <row r="770" spans="1:23"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row>
    <row r="771" spans="1:23"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row>
    <row r="772" spans="1:23"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row>
    <row r="773" spans="1:23"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row>
    <row r="774" spans="1:23"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row>
    <row r="775" spans="1:23"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row>
    <row r="776" spans="1:23"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row>
    <row r="777" spans="1:23"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row>
    <row r="778" spans="1:23"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row>
    <row r="779" spans="1:23"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row>
    <row r="780" spans="1:23"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row>
    <row r="781" spans="1:23"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row>
    <row r="782" spans="1:23"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row>
    <row r="783" spans="1:23"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row>
    <row r="784" spans="1:23"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row>
    <row r="785" spans="1:23"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row>
    <row r="786" spans="1:23"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row>
    <row r="787" spans="1:23"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row>
    <row r="788" spans="1:23"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row>
    <row r="789" spans="1:23"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row>
    <row r="790" spans="1:23"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row>
    <row r="791" spans="1:23"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row>
    <row r="792" spans="1:23"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row>
    <row r="793" spans="1:23"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row>
    <row r="794" spans="1:23"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row>
    <row r="795" spans="1:23"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row>
    <row r="796" spans="1:23"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row>
    <row r="797" spans="1:23"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row>
    <row r="798" spans="1:23"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row>
    <row r="799" spans="1:23"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row>
    <row r="800" spans="1:23"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row>
    <row r="801" spans="1:23"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row>
    <row r="802" spans="1:23"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row>
    <row r="803" spans="1:23"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row>
    <row r="804" spans="1:23"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row>
    <row r="805" spans="1:23"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row>
    <row r="806" spans="1:23"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row>
    <row r="807" spans="1:23"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row>
    <row r="808" spans="1:23"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row>
    <row r="809" spans="1:23"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row>
    <row r="810" spans="1:23"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row>
    <row r="811" spans="1:23"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row>
    <row r="812" spans="1:23"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row>
    <row r="813" spans="1:23"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row>
    <row r="814" spans="1:23"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row>
    <row r="815" spans="1:23"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row>
    <row r="816" spans="1:23"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row>
    <row r="817" spans="1:23"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row>
    <row r="818" spans="1:23"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row>
    <row r="819" spans="1:23"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row>
    <row r="820" spans="1:23"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row>
    <row r="821" spans="1:23"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row>
    <row r="822" spans="1:23"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row>
    <row r="823" spans="1:23"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row>
    <row r="824" spans="1:23"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row>
    <row r="825" spans="1:23"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row>
    <row r="826" spans="1:23"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row>
    <row r="827" spans="1:23"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row>
    <row r="828" spans="1:23"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row>
    <row r="829" spans="1:23"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row>
    <row r="830" spans="1:23"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row>
    <row r="831" spans="1:23"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row>
    <row r="832" spans="1:23"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row>
    <row r="833" spans="1:23"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row>
    <row r="834" spans="1:23"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row>
    <row r="835" spans="1:23"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row>
    <row r="836" spans="1:23"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row>
    <row r="837" spans="1:23"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row>
    <row r="838" spans="1:23"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row>
    <row r="839" spans="1:23"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row>
    <row r="840" spans="1:23"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row>
    <row r="841" spans="1:23"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row>
    <row r="842" spans="1:23"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row>
    <row r="843" spans="1:23"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row>
    <row r="844" spans="1:23"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row>
    <row r="845" spans="1:23"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row>
    <row r="846" spans="1:23"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row>
    <row r="847" spans="1:23"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row>
    <row r="848" spans="1:23"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row>
    <row r="849" spans="1:23"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row>
    <row r="850" spans="1:23"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row>
    <row r="851" spans="1:23"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row>
    <row r="852" spans="1:23"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row>
    <row r="853" spans="1:23"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row>
    <row r="854" spans="1:23"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row>
    <row r="855" spans="1:23"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row>
    <row r="856" spans="1:23"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row>
    <row r="857" spans="1:23"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row>
    <row r="858" spans="1:23"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row>
    <row r="859" spans="1:23"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row>
    <row r="860" spans="1:23"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row>
    <row r="861" spans="1:23"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row>
    <row r="862" spans="1:23"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row>
    <row r="863" spans="1:23"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row>
    <row r="864" spans="1:23"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row>
    <row r="865" spans="1:23"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row>
    <row r="866" spans="1:23"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row>
    <row r="867" spans="1:23"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row>
    <row r="868" spans="1:23"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row>
    <row r="869" spans="1:23"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row>
    <row r="870" spans="1:23"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row>
    <row r="871" spans="1:23"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row>
    <row r="872" spans="1:23"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row>
    <row r="873" spans="1:23"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row>
    <row r="874" spans="1:23"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row>
    <row r="875" spans="1:23"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row>
    <row r="876" spans="1:23"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row>
    <row r="877" spans="1:23"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row>
    <row r="878" spans="1:23"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row>
    <row r="879" spans="1:23"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row>
    <row r="880" spans="1:23"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row>
    <row r="881" spans="1:23"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row>
    <row r="882" spans="1:23"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row>
    <row r="883" spans="1:23"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row>
    <row r="884" spans="1:23"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row>
    <row r="885" spans="1:23"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row>
    <row r="886" spans="1:23"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row>
    <row r="887" spans="1:23"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row>
    <row r="888" spans="1:23"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row>
    <row r="889" spans="1:23"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row>
    <row r="890" spans="1:23"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row>
    <row r="891" spans="1:23"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row>
    <row r="892" spans="1:23"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row>
    <row r="893" spans="1:23"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row>
    <row r="894" spans="1:23"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row>
    <row r="895" spans="1:23"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row>
    <row r="896" spans="1:23"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row>
    <row r="897" spans="1:23"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row>
    <row r="898" spans="1:23"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row>
    <row r="899" spans="1:23"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row>
    <row r="900" spans="1:23"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row>
    <row r="901" spans="1:23"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row>
    <row r="902" spans="1:23"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row>
    <row r="903" spans="1:23"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row>
    <row r="904" spans="1:23"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row>
    <row r="905" spans="1:23"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row>
    <row r="906" spans="1:23"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row>
    <row r="907" spans="1:23"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row>
    <row r="908" spans="1:23"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row>
    <row r="909" spans="1:23"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row>
    <row r="910" spans="1:23"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row>
    <row r="911" spans="1:23"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row>
    <row r="912" spans="1:23"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row>
    <row r="913" spans="1:23"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row>
    <row r="914" spans="1:23"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row>
    <row r="915" spans="1:23"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row>
    <row r="916" spans="1:23"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row>
    <row r="917" spans="1:23"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row>
    <row r="918" spans="1:23"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row>
    <row r="919" spans="1:23"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row>
    <row r="920" spans="1:23"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row>
    <row r="921" spans="1:23"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row>
    <row r="922" spans="1:23"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row>
    <row r="923" spans="1:23"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row>
    <row r="924" spans="1:23"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row>
    <row r="925" spans="1:23"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row>
    <row r="926" spans="1:23"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row>
    <row r="927" spans="1:23"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row>
    <row r="928" spans="1:23"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row>
    <row r="929" spans="1:23"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row>
    <row r="930" spans="1:23"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row>
    <row r="931" spans="1:23"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row>
    <row r="932" spans="1:23"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row>
    <row r="933" spans="1:23"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row>
    <row r="934" spans="1:23"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row>
    <row r="935" spans="1:23"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row>
    <row r="936" spans="1:23"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row>
    <row r="937" spans="1:23"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row>
    <row r="938" spans="1:23"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row>
    <row r="939" spans="1:23"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row>
    <row r="940" spans="1:23"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row>
    <row r="941" spans="1:23"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row>
    <row r="942" spans="1:23"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row>
    <row r="943" spans="1:23"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row>
    <row r="944" spans="1:23"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row>
    <row r="945" spans="1:23"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row>
    <row r="946" spans="1:23"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row>
    <row r="947" spans="1:23"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row>
    <row r="948" spans="1:23"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row>
    <row r="949" spans="1:23"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row>
    <row r="950" spans="1:23"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row>
    <row r="951" spans="1:23"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row>
    <row r="952" spans="1:23"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row>
    <row r="953" spans="1:23"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row>
    <row r="954" spans="1:23"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row>
    <row r="955" spans="1:23"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row>
    <row r="956" spans="1:23"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row>
    <row r="957" spans="1:23"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row>
    <row r="958" spans="1:23"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row>
    <row r="959" spans="1:23"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row>
    <row r="960" spans="1:23"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row>
    <row r="961" spans="1:23"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row>
    <row r="962" spans="1:23"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row>
    <row r="963" spans="1:23"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row>
    <row r="964" spans="1:23"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row>
    <row r="965" spans="1:23"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row>
    <row r="966" spans="1:23"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row>
    <row r="967" spans="1:23"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row>
    <row r="968" spans="1:23"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row>
    <row r="969" spans="1:23"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row>
    <row r="970" spans="1:23"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row>
    <row r="971" spans="1:23"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row>
    <row r="972" spans="1:23"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row>
    <row r="973" spans="1:23"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row>
    <row r="974" spans="1:23"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row>
    <row r="975" spans="1:23"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row>
    <row r="976" spans="1:23"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row>
    <row r="977" spans="1:23"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row>
    <row r="978" spans="1:23"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row>
    <row r="979" spans="1:23"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row>
    <row r="980" spans="1:23"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row>
    <row r="981" spans="1:23"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row>
    <row r="982" spans="1:23"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row>
    <row r="983" spans="1:23"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row>
    <row r="984" spans="1:23"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row>
    <row r="985" spans="1:23"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row>
    <row r="986" spans="1:23"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row>
    <row r="987" spans="1:23"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row>
    <row r="988" spans="1:23"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row>
    <row r="989" spans="1:23"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row>
    <row r="990" spans="1:23"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row>
    <row r="991" spans="1:23"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row>
    <row r="992" spans="1:23"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row>
    <row r="993" spans="1:23"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row>
    <row r="994" spans="1:23"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row>
    <row r="995" spans="1:23"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row>
    <row r="996" spans="1:23"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row>
    <row r="997" spans="1:23"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row>
    <row r="998" spans="1:23"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row>
    <row r="999" spans="1:23"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row>
    <row r="1000" spans="1:23"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row>
    <row r="1001" spans="1:23"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row>
    <row r="1002" spans="1:23"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row>
    <row r="1003" spans="1:23"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row>
    <row r="1004" spans="1:23"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row>
    <row r="1005" spans="1:23"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row>
    <row r="1006" spans="1:23"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row>
    <row r="1007" spans="1:23"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row>
    <row r="1008" spans="1:23"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row>
    <row r="1009" spans="1:23"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row>
    <row r="1010" spans="1:23"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row>
    <row r="1011" spans="1:23"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row>
    <row r="1012" spans="1:23"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row>
    <row r="1013" spans="1:23"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row>
    <row r="1014" spans="1:23"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row>
    <row r="1015" spans="1:23"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row>
    <row r="1016" spans="1:23"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row>
    <row r="1017" spans="1:23"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row>
    <row r="1018" spans="1:23"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row>
    <row r="1019" spans="1:23"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row>
    <row r="1020" spans="1:23"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row>
    <row r="1021" spans="1:23"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row>
    <row r="1022" spans="1:23"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row>
    <row r="1023" spans="1:23"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row>
    <row r="1024" spans="1:23"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row>
    <row r="1025" spans="1:23"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row>
    <row r="1026" spans="1:23"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row>
    <row r="1027" spans="1:23"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row>
    <row r="1028" spans="1:23"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row>
    <row r="1029" spans="1:23"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row>
    <row r="1030" spans="1:23"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row>
    <row r="1031" spans="1:23"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row>
    <row r="1032" spans="1:23"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row>
    <row r="1033" spans="1:23"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row>
    <row r="1034" spans="1:23"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row>
    <row r="1035" spans="1:23"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row>
    <row r="1036" spans="1:23"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row>
    <row r="1037" spans="1:23"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row>
    <row r="1038" spans="1:23"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row>
    <row r="1039" spans="1:23"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row>
    <row r="1040" spans="1:23"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row>
    <row r="1041" spans="1:23"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row>
    <row r="1042" spans="1:23"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row>
    <row r="1043" spans="1:23"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row>
    <row r="1044" spans="1:23"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row>
    <row r="1045" spans="1:23"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row>
    <row r="1046" spans="1:23"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row>
    <row r="1047" spans="1:23"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row>
    <row r="1048" spans="1:23"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row>
    <row r="1049" spans="1:23"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row>
    <row r="1050" spans="1:23"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row>
    <row r="1051" spans="1:23"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row>
    <row r="1052" spans="1:23"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row>
    <row r="1053" spans="1:23"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row>
    <row r="1054" spans="1:23"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row>
    <row r="1055" spans="1:23"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row>
    <row r="1056" spans="1:23"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row>
    <row r="1057" spans="1:23"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row>
    <row r="1058" spans="1:23"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row>
    <row r="1059" spans="1:23"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row>
    <row r="1060" spans="1:23"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row>
    <row r="1061" spans="1:23"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row>
    <row r="1062" spans="1:23"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row>
    <row r="1063" spans="1:23"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row>
    <row r="1064" spans="1:23"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row>
    <row r="1065" spans="1:23"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row>
    <row r="1066" spans="1:23"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row>
    <row r="1067" spans="1:23"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row>
    <row r="1068" spans="1:23"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row>
    <row r="1069" spans="1:23"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row>
    <row r="1070" spans="1:23"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row>
    <row r="1071" spans="1:23"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row>
    <row r="1072" spans="1:23"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row>
    <row r="1073" spans="1:23"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row>
    <row r="1074" spans="1:23"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row>
    <row r="1075" spans="1:23"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row>
    <row r="1076" spans="1:23"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row>
    <row r="1077" spans="1:23"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row>
    <row r="1078" spans="1:23"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row>
    <row r="1079" spans="1:23"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row>
    <row r="1080" spans="1:23"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row>
    <row r="1081" spans="1:23"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row>
    <row r="1082" spans="1:23"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row>
    <row r="1083" spans="1:23"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row>
    <row r="1084" spans="1:23"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row>
    <row r="1085" spans="1:23"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row>
    <row r="1086" spans="1:23"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row>
    <row r="1087" spans="1:23"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row>
    <row r="1088" spans="1:23"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row>
    <row r="1089" spans="1:23"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row>
    <row r="1090" spans="1:23"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row>
    <row r="1091" spans="1:23"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row>
    <row r="1092" spans="1:23"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row>
    <row r="1093" spans="1:23"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row>
    <row r="1094" spans="1:23"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row>
    <row r="1095" spans="1:23"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row>
    <row r="1096" spans="1:23"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row>
    <row r="1097" spans="1:23"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row>
    <row r="1098" spans="1:23"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row>
    <row r="1099" spans="1:23"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row>
    <row r="1100" spans="1:23"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row>
    <row r="1101" spans="1:23"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row>
    <row r="1102" spans="1:23"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row>
    <row r="1103" spans="1:23"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row>
    <row r="1104" spans="1:23"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row>
    <row r="1105" spans="1:23"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row>
    <row r="1106" spans="1:23"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row>
    <row r="1107" spans="1:23"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row>
    <row r="1108" spans="1:23"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row>
    <row r="1109" spans="1:23"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row>
    <row r="1110" spans="1:23"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row>
    <row r="1111" spans="1:23"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row>
    <row r="1112" spans="1:23"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row>
    <row r="1113" spans="1:23"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row>
    <row r="1114" spans="1:23"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row>
    <row r="1115" spans="1:23"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row>
    <row r="1116" spans="1:23"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row>
    <row r="1117" spans="1:23"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row>
    <row r="1118" spans="1:23"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row>
    <row r="1119" spans="1:23"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row>
    <row r="1120" spans="1:23"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row>
    <row r="1121" spans="1:23" x14ac:dyDescent="0.2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row>
  </sheetData>
  <mergeCells count="1">
    <mergeCell ref="A1:W1"/>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51"/>
  <sheetViews>
    <sheetView zoomScale="70" zoomScaleNormal="70" workbookViewId="0">
      <pane xSplit="1" ySplit="2" topLeftCell="B3" activePane="bottomRight" state="frozen"/>
      <selection pane="topRight" activeCell="B1" sqref="B1"/>
      <selection pane="bottomLeft" activeCell="A5" sqref="A5"/>
      <selection pane="bottomRight" activeCell="C21" sqref="C21"/>
    </sheetView>
  </sheetViews>
  <sheetFormatPr defaultRowHeight="15" x14ac:dyDescent="0.25"/>
  <cols>
    <col min="1" max="1" width="43.28515625" customWidth="1"/>
    <col min="2" max="2" width="24.85546875" customWidth="1"/>
    <col min="3" max="3" width="29.85546875" customWidth="1"/>
    <col min="4" max="4" width="36" customWidth="1"/>
    <col min="5" max="5" width="16.85546875" style="57" bestFit="1" customWidth="1"/>
    <col min="6" max="7" width="12.85546875" style="57" bestFit="1" customWidth="1"/>
    <col min="8" max="14" width="8.28515625" style="57" bestFit="1" customWidth="1"/>
    <col min="15" max="17" width="8.5703125" style="57" bestFit="1" customWidth="1"/>
    <col min="18" max="19" width="8.28515625" style="57" bestFit="1" customWidth="1"/>
    <col min="20" max="20" width="8.85546875" style="57" customWidth="1"/>
    <col min="21" max="22" width="12.85546875" style="57" bestFit="1" customWidth="1"/>
    <col min="23" max="23" width="9.7109375" style="57" bestFit="1" customWidth="1"/>
    <col min="24" max="34" width="8.28515625" style="57" bestFit="1" customWidth="1"/>
    <col min="35" max="35" width="8.5703125" style="57" bestFit="1" customWidth="1"/>
    <col min="36" max="37" width="12.85546875" style="57" bestFit="1" customWidth="1"/>
    <col min="38" max="38" width="9.7109375" style="57" bestFit="1" customWidth="1"/>
    <col min="39" max="49" width="8.28515625" style="57" bestFit="1" customWidth="1"/>
    <col min="50" max="50" width="8.5703125" style="57" bestFit="1" customWidth="1"/>
    <col min="51" max="52" width="12.85546875" style="57" bestFit="1" customWidth="1"/>
    <col min="53" max="53" width="9.7109375" style="57" bestFit="1" customWidth="1"/>
    <col min="54" max="64" width="8.28515625" style="57" bestFit="1" customWidth="1"/>
    <col min="65" max="65" width="8.5703125" style="57" bestFit="1" customWidth="1"/>
    <col min="66" max="67" width="12.85546875" style="57" bestFit="1" customWidth="1"/>
    <col min="68" max="79" width="9.5703125" style="58" bestFit="1" customWidth="1"/>
    <col min="80" max="103" width="9.140625" style="3"/>
  </cols>
  <sheetData>
    <row r="1" spans="1:79" ht="15" customHeight="1" x14ac:dyDescent="0.25">
      <c r="A1" s="290" t="s">
        <v>73</v>
      </c>
      <c r="B1" s="292" t="s">
        <v>609</v>
      </c>
      <c r="C1" s="292" t="s">
        <v>74</v>
      </c>
      <c r="D1" s="294" t="s">
        <v>75</v>
      </c>
      <c r="E1" s="296">
        <v>2014</v>
      </c>
      <c r="F1" s="297"/>
      <c r="G1" s="297"/>
      <c r="H1" s="297"/>
      <c r="I1" s="297"/>
      <c r="J1" s="297"/>
      <c r="K1" s="297"/>
      <c r="L1" s="297"/>
      <c r="M1" s="297"/>
      <c r="N1" s="297"/>
      <c r="O1" s="297"/>
      <c r="P1" s="297"/>
      <c r="Q1" s="297"/>
      <c r="R1" s="297"/>
      <c r="S1" s="298"/>
      <c r="T1" s="299">
        <v>2015</v>
      </c>
      <c r="U1" s="300"/>
      <c r="V1" s="300"/>
      <c r="W1" s="300"/>
      <c r="X1" s="300"/>
      <c r="Y1" s="300"/>
      <c r="Z1" s="300"/>
      <c r="AA1" s="300"/>
      <c r="AB1" s="300"/>
      <c r="AC1" s="300"/>
      <c r="AD1" s="300"/>
      <c r="AE1" s="300"/>
      <c r="AF1" s="300"/>
      <c r="AG1" s="300"/>
      <c r="AH1" s="301"/>
      <c r="AI1" s="296">
        <v>2016</v>
      </c>
      <c r="AJ1" s="297"/>
      <c r="AK1" s="297"/>
      <c r="AL1" s="297"/>
      <c r="AM1" s="297"/>
      <c r="AN1" s="297"/>
      <c r="AO1" s="297"/>
      <c r="AP1" s="297"/>
      <c r="AQ1" s="297"/>
      <c r="AR1" s="297"/>
      <c r="AS1" s="297"/>
      <c r="AT1" s="297"/>
      <c r="AU1" s="297"/>
      <c r="AV1" s="297"/>
      <c r="AW1" s="302"/>
      <c r="AX1" s="299">
        <v>2017</v>
      </c>
      <c r="AY1" s="300"/>
      <c r="AZ1" s="300"/>
      <c r="BA1" s="300"/>
      <c r="BB1" s="300"/>
      <c r="BC1" s="300"/>
      <c r="BD1" s="300"/>
      <c r="BE1" s="300"/>
      <c r="BF1" s="300"/>
      <c r="BG1" s="300"/>
      <c r="BH1" s="300"/>
      <c r="BI1" s="300"/>
      <c r="BJ1" s="300"/>
      <c r="BK1" s="300"/>
      <c r="BL1" s="301"/>
      <c r="BM1" s="296">
        <v>2018</v>
      </c>
      <c r="BN1" s="297"/>
      <c r="BO1" s="297"/>
      <c r="BP1" s="297"/>
      <c r="BQ1" s="297"/>
      <c r="BR1" s="297"/>
      <c r="BS1" s="297"/>
      <c r="BT1" s="297"/>
      <c r="BU1" s="297"/>
      <c r="BV1" s="297"/>
      <c r="BW1" s="297"/>
      <c r="BX1" s="297"/>
      <c r="BY1" s="297"/>
      <c r="BZ1" s="297"/>
      <c r="CA1" s="298"/>
    </row>
    <row r="2" spans="1:79" ht="26.25" customHeight="1" thickBot="1" x14ac:dyDescent="0.3">
      <c r="A2" s="291"/>
      <c r="B2" s="293"/>
      <c r="C2" s="293"/>
      <c r="D2" s="295"/>
      <c r="E2" s="132" t="s">
        <v>23</v>
      </c>
      <c r="F2" s="133" t="s">
        <v>154</v>
      </c>
      <c r="G2" s="133" t="s">
        <v>155</v>
      </c>
      <c r="H2" s="133" t="s">
        <v>142</v>
      </c>
      <c r="I2" s="133" t="s">
        <v>143</v>
      </c>
      <c r="J2" s="133" t="s">
        <v>144</v>
      </c>
      <c r="K2" s="133" t="s">
        <v>145</v>
      </c>
      <c r="L2" s="133" t="s">
        <v>146</v>
      </c>
      <c r="M2" s="133" t="s">
        <v>147</v>
      </c>
      <c r="N2" s="133" t="s">
        <v>148</v>
      </c>
      <c r="O2" s="133" t="s">
        <v>149</v>
      </c>
      <c r="P2" s="133" t="s">
        <v>150</v>
      </c>
      <c r="Q2" s="133" t="s">
        <v>151</v>
      </c>
      <c r="R2" s="133" t="s">
        <v>152</v>
      </c>
      <c r="S2" s="134" t="s">
        <v>153</v>
      </c>
      <c r="T2" s="135" t="s">
        <v>23</v>
      </c>
      <c r="U2" s="136" t="s">
        <v>154</v>
      </c>
      <c r="V2" s="136" t="s">
        <v>155</v>
      </c>
      <c r="W2" s="136" t="s">
        <v>142</v>
      </c>
      <c r="X2" s="136" t="s">
        <v>143</v>
      </c>
      <c r="Y2" s="136" t="s">
        <v>144</v>
      </c>
      <c r="Z2" s="136" t="s">
        <v>145</v>
      </c>
      <c r="AA2" s="136" t="s">
        <v>146</v>
      </c>
      <c r="AB2" s="136" t="s">
        <v>147</v>
      </c>
      <c r="AC2" s="136" t="s">
        <v>148</v>
      </c>
      <c r="AD2" s="136" t="s">
        <v>149</v>
      </c>
      <c r="AE2" s="136" t="s">
        <v>150</v>
      </c>
      <c r="AF2" s="136" t="s">
        <v>151</v>
      </c>
      <c r="AG2" s="136" t="s">
        <v>152</v>
      </c>
      <c r="AH2" s="137" t="s">
        <v>153</v>
      </c>
      <c r="AI2" s="132" t="s">
        <v>23</v>
      </c>
      <c r="AJ2" s="133" t="s">
        <v>154</v>
      </c>
      <c r="AK2" s="133" t="s">
        <v>155</v>
      </c>
      <c r="AL2" s="133" t="s">
        <v>142</v>
      </c>
      <c r="AM2" s="133" t="s">
        <v>143</v>
      </c>
      <c r="AN2" s="133" t="s">
        <v>144</v>
      </c>
      <c r="AO2" s="133" t="s">
        <v>145</v>
      </c>
      <c r="AP2" s="133" t="s">
        <v>146</v>
      </c>
      <c r="AQ2" s="133" t="s">
        <v>147</v>
      </c>
      <c r="AR2" s="133" t="s">
        <v>148</v>
      </c>
      <c r="AS2" s="133" t="s">
        <v>149</v>
      </c>
      <c r="AT2" s="133" t="s">
        <v>150</v>
      </c>
      <c r="AU2" s="133" t="s">
        <v>151</v>
      </c>
      <c r="AV2" s="133" t="s">
        <v>152</v>
      </c>
      <c r="AW2" s="138" t="s">
        <v>153</v>
      </c>
      <c r="AX2" s="135" t="s">
        <v>23</v>
      </c>
      <c r="AY2" s="136" t="s">
        <v>154</v>
      </c>
      <c r="AZ2" s="136" t="s">
        <v>155</v>
      </c>
      <c r="BA2" s="136" t="s">
        <v>142</v>
      </c>
      <c r="BB2" s="136" t="s">
        <v>143</v>
      </c>
      <c r="BC2" s="136" t="s">
        <v>144</v>
      </c>
      <c r="BD2" s="136" t="s">
        <v>145</v>
      </c>
      <c r="BE2" s="136" t="s">
        <v>146</v>
      </c>
      <c r="BF2" s="136" t="s">
        <v>147</v>
      </c>
      <c r="BG2" s="136" t="s">
        <v>148</v>
      </c>
      <c r="BH2" s="136" t="s">
        <v>149</v>
      </c>
      <c r="BI2" s="136" t="s">
        <v>150</v>
      </c>
      <c r="BJ2" s="136" t="s">
        <v>151</v>
      </c>
      <c r="BK2" s="136" t="s">
        <v>152</v>
      </c>
      <c r="BL2" s="137" t="s">
        <v>153</v>
      </c>
      <c r="BM2" s="132" t="s">
        <v>23</v>
      </c>
      <c r="BN2" s="133" t="s">
        <v>154</v>
      </c>
      <c r="BO2" s="133" t="s">
        <v>155</v>
      </c>
      <c r="BP2" s="133" t="s">
        <v>142</v>
      </c>
      <c r="BQ2" s="133" t="s">
        <v>143</v>
      </c>
      <c r="BR2" s="133" t="s">
        <v>144</v>
      </c>
      <c r="BS2" s="133" t="s">
        <v>145</v>
      </c>
      <c r="BT2" s="133" t="s">
        <v>146</v>
      </c>
      <c r="BU2" s="133" t="s">
        <v>147</v>
      </c>
      <c r="BV2" s="133" t="s">
        <v>148</v>
      </c>
      <c r="BW2" s="133" t="s">
        <v>149</v>
      </c>
      <c r="BX2" s="133" t="s">
        <v>150</v>
      </c>
      <c r="BY2" s="133" t="s">
        <v>151</v>
      </c>
      <c r="BZ2" s="133" t="s">
        <v>152</v>
      </c>
      <c r="CA2" s="134" t="s">
        <v>153</v>
      </c>
    </row>
    <row r="3" spans="1:79" x14ac:dyDescent="0.25">
      <c r="A3" s="139" t="s">
        <v>21</v>
      </c>
      <c r="B3" s="284"/>
      <c r="C3" s="140" t="s">
        <v>23</v>
      </c>
      <c r="D3" s="141" t="s">
        <v>77</v>
      </c>
      <c r="E3" s="142">
        <f>'Base de Dados - Resíduos'!G4</f>
        <v>1</v>
      </c>
      <c r="F3" s="143"/>
      <c r="G3" s="143"/>
      <c r="H3" s="144"/>
      <c r="I3" s="144"/>
      <c r="J3" s="144"/>
      <c r="K3" s="144"/>
      <c r="L3" s="144"/>
      <c r="M3" s="144"/>
      <c r="N3" s="144"/>
      <c r="O3" s="144"/>
      <c r="P3" s="144"/>
      <c r="Q3" s="144"/>
      <c r="R3" s="144"/>
      <c r="S3" s="144"/>
      <c r="T3" s="145">
        <f>'Base de Dados - Resíduos'!V4</f>
        <v>0</v>
      </c>
      <c r="U3" s="144"/>
      <c r="V3" s="144"/>
      <c r="W3" s="144"/>
      <c r="X3" s="144"/>
      <c r="Y3" s="144"/>
      <c r="Z3" s="144"/>
      <c r="AA3" s="144"/>
      <c r="AB3" s="144"/>
      <c r="AC3" s="144"/>
      <c r="AD3" s="144"/>
      <c r="AE3" s="144"/>
      <c r="AF3" s="144"/>
      <c r="AG3" s="144"/>
      <c r="AH3" s="144"/>
      <c r="AI3" s="145">
        <f>'Base de Dados - Resíduos'!AK4</f>
        <v>0</v>
      </c>
      <c r="AJ3" s="144"/>
      <c r="AK3" s="144"/>
      <c r="AL3" s="144"/>
      <c r="AM3" s="144"/>
      <c r="AN3" s="144"/>
      <c r="AO3" s="144"/>
      <c r="AP3" s="144"/>
      <c r="AQ3" s="144"/>
      <c r="AR3" s="144"/>
      <c r="AS3" s="144"/>
      <c r="AT3" s="144"/>
      <c r="AU3" s="144"/>
      <c r="AV3" s="144"/>
      <c r="AW3" s="146"/>
      <c r="AX3" s="142">
        <f>'Base de Dados - Resíduos'!AZ4</f>
        <v>0</v>
      </c>
      <c r="AY3" s="144"/>
      <c r="AZ3" s="144"/>
      <c r="BA3" s="144"/>
      <c r="BB3" s="144"/>
      <c r="BC3" s="144"/>
      <c r="BD3" s="144"/>
      <c r="BE3" s="144"/>
      <c r="BF3" s="144"/>
      <c r="BG3" s="144"/>
      <c r="BH3" s="144"/>
      <c r="BI3" s="144"/>
      <c r="BJ3" s="144"/>
      <c r="BK3" s="144"/>
      <c r="BL3" s="146"/>
      <c r="BM3" s="147">
        <f>'Base de Dados - Resíduos'!BO4</f>
        <v>0</v>
      </c>
      <c r="BN3" s="148"/>
      <c r="BO3" s="148"/>
      <c r="BP3" s="148"/>
      <c r="BQ3" s="148"/>
      <c r="BR3" s="148"/>
      <c r="BS3" s="148"/>
      <c r="BT3" s="148"/>
      <c r="BU3" s="148"/>
      <c r="BV3" s="148"/>
      <c r="BW3" s="148"/>
      <c r="BX3" s="148"/>
      <c r="BY3" s="148"/>
      <c r="BZ3" s="148"/>
      <c r="CA3" s="149"/>
    </row>
    <row r="4" spans="1:79" ht="25.5" x14ac:dyDescent="0.25">
      <c r="A4" s="150" t="s">
        <v>78</v>
      </c>
      <c r="B4" s="285" t="s">
        <v>610</v>
      </c>
      <c r="C4" s="151" t="s">
        <v>23</v>
      </c>
      <c r="D4" s="152" t="s">
        <v>79</v>
      </c>
      <c r="E4" s="153">
        <f>('Base de Dados - Resíduos'!G5*100)/'Base de Dados - Resíduos'!G6</f>
        <v>100</v>
      </c>
      <c r="F4" s="154"/>
      <c r="G4" s="154"/>
      <c r="H4" s="155"/>
      <c r="I4" s="156"/>
      <c r="J4" s="156"/>
      <c r="K4" s="156"/>
      <c r="L4" s="156"/>
      <c r="M4" s="156"/>
      <c r="N4" s="156"/>
      <c r="O4" s="156"/>
      <c r="P4" s="156"/>
      <c r="Q4" s="156"/>
      <c r="R4" s="156"/>
      <c r="S4" s="157"/>
      <c r="T4" s="153" t="e">
        <f>('Base de Dados - Resíduos'!V5*100)/'Base de Dados - Resíduos'!V6</f>
        <v>#DIV/0!</v>
      </c>
      <c r="U4" s="156"/>
      <c r="V4" s="156"/>
      <c r="W4" s="155"/>
      <c r="X4" s="156"/>
      <c r="Y4" s="156"/>
      <c r="Z4" s="156"/>
      <c r="AA4" s="156"/>
      <c r="AB4" s="156"/>
      <c r="AC4" s="156"/>
      <c r="AD4" s="156"/>
      <c r="AE4" s="156"/>
      <c r="AF4" s="156"/>
      <c r="AG4" s="156"/>
      <c r="AH4" s="157"/>
      <c r="AI4" s="153" t="e">
        <f>('Base de Dados - Resíduos'!AK5*100)/'Base de Dados - Resíduos'!AK6</f>
        <v>#DIV/0!</v>
      </c>
      <c r="AJ4" s="156"/>
      <c r="AK4" s="156"/>
      <c r="AL4" s="155"/>
      <c r="AM4" s="156"/>
      <c r="AN4" s="156"/>
      <c r="AO4" s="156"/>
      <c r="AP4" s="156"/>
      <c r="AQ4" s="156"/>
      <c r="AR4" s="156"/>
      <c r="AS4" s="156"/>
      <c r="AT4" s="156"/>
      <c r="AU4" s="156"/>
      <c r="AV4" s="156"/>
      <c r="AW4" s="157"/>
      <c r="AX4" s="153" t="e">
        <f>('Base de Dados - Resíduos'!AZ5*100)/'Base de Dados - Resíduos'!AZ6</f>
        <v>#DIV/0!</v>
      </c>
      <c r="AY4" s="156"/>
      <c r="AZ4" s="156"/>
      <c r="BA4" s="155"/>
      <c r="BB4" s="156"/>
      <c r="BC4" s="156"/>
      <c r="BD4" s="156"/>
      <c r="BE4" s="156"/>
      <c r="BF4" s="156"/>
      <c r="BG4" s="156"/>
      <c r="BH4" s="156"/>
      <c r="BI4" s="156"/>
      <c r="BJ4" s="156"/>
      <c r="BK4" s="156"/>
      <c r="BL4" s="157"/>
      <c r="BM4" s="153" t="e">
        <f>('Base de Dados - Resíduos'!BI5*100)/'Base de Dados - Resíduos'!BI6</f>
        <v>#DIV/0!</v>
      </c>
      <c r="BN4" s="156"/>
      <c r="BO4" s="156"/>
      <c r="BP4" s="158"/>
      <c r="BQ4" s="156"/>
      <c r="BR4" s="156"/>
      <c r="BS4" s="156"/>
      <c r="BT4" s="156"/>
      <c r="BU4" s="156"/>
      <c r="BV4" s="156"/>
      <c r="BW4" s="156"/>
      <c r="BX4" s="156"/>
      <c r="BY4" s="156"/>
      <c r="BZ4" s="156"/>
      <c r="CA4" s="159"/>
    </row>
    <row r="5" spans="1:79" ht="25.5" x14ac:dyDescent="0.25">
      <c r="A5" s="150" t="s">
        <v>80</v>
      </c>
      <c r="B5" s="285"/>
      <c r="C5" s="160" t="s">
        <v>23</v>
      </c>
      <c r="D5" s="152" t="s">
        <v>79</v>
      </c>
      <c r="E5" s="153">
        <f>('Base de Dados - Resíduos'!G7*100)/'Base de Dados - Resíduos'!G8</f>
        <v>100</v>
      </c>
      <c r="F5" s="154"/>
      <c r="G5" s="154"/>
      <c r="H5" s="155"/>
      <c r="I5" s="156"/>
      <c r="J5" s="156"/>
      <c r="K5" s="156"/>
      <c r="L5" s="156"/>
      <c r="M5" s="156"/>
      <c r="N5" s="156"/>
      <c r="O5" s="156"/>
      <c r="P5" s="156"/>
      <c r="Q5" s="156"/>
      <c r="R5" s="156"/>
      <c r="S5" s="157"/>
      <c r="T5" s="153" t="e">
        <f>('Base de Dados - Resíduos'!V7*100)/'Base de Dados - Resíduos'!V8</f>
        <v>#DIV/0!</v>
      </c>
      <c r="U5" s="156"/>
      <c r="V5" s="156"/>
      <c r="W5" s="155"/>
      <c r="X5" s="156"/>
      <c r="Y5" s="156"/>
      <c r="Z5" s="156"/>
      <c r="AA5" s="156"/>
      <c r="AB5" s="156"/>
      <c r="AC5" s="156"/>
      <c r="AD5" s="156"/>
      <c r="AE5" s="156"/>
      <c r="AF5" s="156"/>
      <c r="AG5" s="156"/>
      <c r="AH5" s="157"/>
      <c r="AI5" s="153" t="e">
        <f>('Base de Dados - Resíduos'!AK7*100)/'Base de Dados - Resíduos'!AK8</f>
        <v>#DIV/0!</v>
      </c>
      <c r="AJ5" s="156"/>
      <c r="AK5" s="156"/>
      <c r="AL5" s="155"/>
      <c r="AM5" s="156"/>
      <c r="AN5" s="156"/>
      <c r="AO5" s="156"/>
      <c r="AP5" s="156"/>
      <c r="AQ5" s="156"/>
      <c r="AR5" s="156"/>
      <c r="AS5" s="156"/>
      <c r="AT5" s="156"/>
      <c r="AU5" s="156"/>
      <c r="AV5" s="156"/>
      <c r="AW5" s="157"/>
      <c r="AX5" s="153" t="e">
        <f>('Base de Dados - Resíduos'!AZ7*100)/'Base de Dados - Resíduos'!AZ8</f>
        <v>#DIV/0!</v>
      </c>
      <c r="AY5" s="156"/>
      <c r="AZ5" s="156"/>
      <c r="BA5" s="155"/>
      <c r="BB5" s="156"/>
      <c r="BC5" s="156"/>
      <c r="BD5" s="156"/>
      <c r="BE5" s="156"/>
      <c r="BF5" s="156"/>
      <c r="BG5" s="156"/>
      <c r="BH5" s="156"/>
      <c r="BI5" s="156"/>
      <c r="BJ5" s="156"/>
      <c r="BK5" s="156"/>
      <c r="BL5" s="157"/>
      <c r="BM5" s="153" t="e">
        <f>('Base de Dados - Resíduos'!BI7*100)/'Base de Dados - Resíduos'!BI8</f>
        <v>#DIV/0!</v>
      </c>
      <c r="BN5" s="156"/>
      <c r="BO5" s="156"/>
      <c r="BP5" s="158"/>
      <c r="BQ5" s="156"/>
      <c r="BR5" s="156"/>
      <c r="BS5" s="156"/>
      <c r="BT5" s="156"/>
      <c r="BU5" s="156"/>
      <c r="BV5" s="156"/>
      <c r="BW5" s="156"/>
      <c r="BX5" s="156"/>
      <c r="BY5" s="156"/>
      <c r="BZ5" s="156"/>
      <c r="CA5" s="159"/>
    </row>
    <row r="6" spans="1:79" ht="28.5" customHeight="1" x14ac:dyDescent="0.25">
      <c r="A6" s="150" t="s">
        <v>81</v>
      </c>
      <c r="B6" s="285" t="s">
        <v>611</v>
      </c>
      <c r="C6" s="113" t="s">
        <v>125</v>
      </c>
      <c r="D6" s="161" t="s">
        <v>79</v>
      </c>
      <c r="E6" s="162"/>
      <c r="F6" s="78">
        <f>('Base de Dados - Resíduos'!H9*100)/'Base de Dados - Resíduos'!H10</f>
        <v>100</v>
      </c>
      <c r="G6" s="78">
        <f>('Base de Dados - Resíduos'!I9*100)/'Base de Dados - Resíduos'!I10</f>
        <v>100</v>
      </c>
      <c r="H6" s="155"/>
      <c r="I6" s="156"/>
      <c r="J6" s="156"/>
      <c r="K6" s="156"/>
      <c r="L6" s="156"/>
      <c r="M6" s="156"/>
      <c r="N6" s="155"/>
      <c r="O6" s="156"/>
      <c r="P6" s="156"/>
      <c r="Q6" s="156"/>
      <c r="R6" s="156"/>
      <c r="S6" s="157"/>
      <c r="T6" s="163"/>
      <c r="U6" s="78" t="e">
        <f>('Base de Dados - Resíduos'!W9*100)/'Base de Dados - Resíduos'!W10</f>
        <v>#DIV/0!</v>
      </c>
      <c r="V6" s="78" t="e">
        <f>('Base de Dados - Resíduos'!X9*100)/'Base de Dados - Resíduos'!X10</f>
        <v>#DIV/0!</v>
      </c>
      <c r="W6" s="155"/>
      <c r="X6" s="156"/>
      <c r="Y6" s="156"/>
      <c r="Z6" s="156"/>
      <c r="AA6" s="156"/>
      <c r="AB6" s="156"/>
      <c r="AC6" s="155"/>
      <c r="AD6" s="156"/>
      <c r="AE6" s="156"/>
      <c r="AF6" s="156"/>
      <c r="AG6" s="156"/>
      <c r="AH6" s="157"/>
      <c r="AI6" s="163"/>
      <c r="AJ6" s="78" t="e">
        <f>('Base de Dados - Resíduos'!AL9*100)/'Base de Dados - Resíduos'!AL10</f>
        <v>#DIV/0!</v>
      </c>
      <c r="AK6" s="78" t="e">
        <f>('Base de Dados - Resíduos'!AM9*100)/'Base de Dados - Resíduos'!AM10</f>
        <v>#DIV/0!</v>
      </c>
      <c r="AL6" s="155"/>
      <c r="AM6" s="156"/>
      <c r="AN6" s="156"/>
      <c r="AO6" s="156"/>
      <c r="AP6" s="156"/>
      <c r="AQ6" s="156"/>
      <c r="AR6" s="155"/>
      <c r="AS6" s="156"/>
      <c r="AT6" s="156"/>
      <c r="AU6" s="156"/>
      <c r="AV6" s="156"/>
      <c r="AW6" s="157"/>
      <c r="AX6" s="163"/>
      <c r="AY6" s="78" t="e">
        <f>('Base de Dados - Resíduos'!BA9*100)/'Base de Dados - Resíduos'!BA10</f>
        <v>#DIV/0!</v>
      </c>
      <c r="AZ6" s="78" t="e">
        <f>('Base de Dados - Resíduos'!BB9*100)/'Base de Dados - Resíduos'!BB10</f>
        <v>#DIV/0!</v>
      </c>
      <c r="BA6" s="155"/>
      <c r="BB6" s="156"/>
      <c r="BC6" s="156"/>
      <c r="BD6" s="156"/>
      <c r="BE6" s="156"/>
      <c r="BF6" s="156"/>
      <c r="BG6" s="155"/>
      <c r="BH6" s="156"/>
      <c r="BI6" s="156"/>
      <c r="BJ6" s="156"/>
      <c r="BK6" s="156"/>
      <c r="BL6" s="157"/>
      <c r="BM6" s="163"/>
      <c r="BN6" s="78" t="e">
        <f>('Base de Dados - Resíduos'!BJ9*100)/'Base de Dados - Resíduos'!BJ10</f>
        <v>#DIV/0!</v>
      </c>
      <c r="BO6" s="78" t="e">
        <f>('Base de Dados - Resíduos'!BK9*100)/'Base de Dados - Resíduos'!BK10</f>
        <v>#DIV/0!</v>
      </c>
      <c r="BP6" s="158"/>
      <c r="BQ6" s="156"/>
      <c r="BR6" s="156"/>
      <c r="BS6" s="156"/>
      <c r="BT6" s="156"/>
      <c r="BU6" s="156"/>
      <c r="BV6" s="158"/>
      <c r="BW6" s="156"/>
      <c r="BX6" s="156"/>
      <c r="BY6" s="156"/>
      <c r="BZ6" s="156"/>
      <c r="CA6" s="159"/>
    </row>
    <row r="7" spans="1:79" x14ac:dyDescent="0.25">
      <c r="A7" s="150" t="s">
        <v>19</v>
      </c>
      <c r="B7" s="285"/>
      <c r="C7" s="113" t="s">
        <v>24</v>
      </c>
      <c r="D7" s="161" t="s">
        <v>18</v>
      </c>
      <c r="E7" s="162"/>
      <c r="F7" s="154"/>
      <c r="G7" s="154"/>
      <c r="H7" s="78">
        <f>'Base de Dados - Resíduos'!J11</f>
        <v>127.8</v>
      </c>
      <c r="I7" s="78">
        <f>'Base de Dados - Resíduos'!K11</f>
        <v>102.48</v>
      </c>
      <c r="J7" s="78">
        <f>'Base de Dados - Resíduos'!L11</f>
        <v>96.98</v>
      </c>
      <c r="K7" s="78">
        <f>'Base de Dados - Resíduos'!M11</f>
        <v>119.01</v>
      </c>
      <c r="L7" s="78">
        <f>'Base de Dados - Resíduos'!N11</f>
        <v>141.25</v>
      </c>
      <c r="M7" s="78">
        <f>'Base de Dados - Resíduos'!O11</f>
        <v>120.03</v>
      </c>
      <c r="N7" s="78">
        <f>'Base de Dados - Resíduos'!P11</f>
        <v>151.12</v>
      </c>
      <c r="O7" s="78">
        <f>'Base de Dados - Resíduos'!Q11</f>
        <v>94.46</v>
      </c>
      <c r="P7" s="78">
        <f>'Base de Dados - Resíduos'!R11</f>
        <v>109.23</v>
      </c>
      <c r="Q7" s="78">
        <f>'Base de Dados - Resíduos'!S11</f>
        <v>135.91</v>
      </c>
      <c r="R7" s="78">
        <f>'Base de Dados - Resíduos'!T11</f>
        <v>103.87</v>
      </c>
      <c r="S7" s="164">
        <f>'Base de Dados - Resíduos'!U11</f>
        <v>106.79</v>
      </c>
      <c r="T7" s="163"/>
      <c r="U7" s="156"/>
      <c r="V7" s="156"/>
      <c r="W7" s="78">
        <f>'Base de Dados - Resíduos'!Y11</f>
        <v>0</v>
      </c>
      <c r="X7" s="78">
        <f>'Base de Dados - Resíduos'!Z11</f>
        <v>0</v>
      </c>
      <c r="Y7" s="78">
        <f>'Base de Dados - Resíduos'!AA11</f>
        <v>0</v>
      </c>
      <c r="Z7" s="78">
        <f>'Base de Dados - Resíduos'!AB11</f>
        <v>0</v>
      </c>
      <c r="AA7" s="78">
        <f>'Base de Dados - Resíduos'!AC11</f>
        <v>0</v>
      </c>
      <c r="AB7" s="78">
        <f>'Base de Dados - Resíduos'!AD11</f>
        <v>0</v>
      </c>
      <c r="AC7" s="78">
        <f>'Base de Dados - Resíduos'!AE11</f>
        <v>0</v>
      </c>
      <c r="AD7" s="78">
        <f>'Base de Dados - Resíduos'!AF11</f>
        <v>0</v>
      </c>
      <c r="AE7" s="78">
        <f>'Base de Dados - Resíduos'!AG11</f>
        <v>0</v>
      </c>
      <c r="AF7" s="78">
        <f>'Base de Dados - Resíduos'!AH11</f>
        <v>0</v>
      </c>
      <c r="AG7" s="78">
        <f>'Base de Dados - Resíduos'!AI11</f>
        <v>0</v>
      </c>
      <c r="AH7" s="164">
        <f>'Base de Dados - Resíduos'!AJ11</f>
        <v>0</v>
      </c>
      <c r="AI7" s="163"/>
      <c r="AJ7" s="156"/>
      <c r="AK7" s="156"/>
      <c r="AL7" s="78">
        <f>'Base de Dados - Resíduos'!AN11</f>
        <v>0</v>
      </c>
      <c r="AM7" s="78">
        <f>'Base de Dados - Resíduos'!AO11</f>
        <v>0</v>
      </c>
      <c r="AN7" s="78">
        <f>'Base de Dados - Resíduos'!AP11</f>
        <v>0</v>
      </c>
      <c r="AO7" s="78">
        <f>'Base de Dados - Resíduos'!AQ11</f>
        <v>0</v>
      </c>
      <c r="AP7" s="78">
        <f>'Base de Dados - Resíduos'!AR11</f>
        <v>0</v>
      </c>
      <c r="AQ7" s="78">
        <f>'Base de Dados - Resíduos'!AS11</f>
        <v>0</v>
      </c>
      <c r="AR7" s="78">
        <f>'Base de Dados - Resíduos'!AT11</f>
        <v>0</v>
      </c>
      <c r="AS7" s="78">
        <f>'Base de Dados - Resíduos'!AU11</f>
        <v>0</v>
      </c>
      <c r="AT7" s="78">
        <f>'Base de Dados - Resíduos'!AV11</f>
        <v>0</v>
      </c>
      <c r="AU7" s="78">
        <f>'Base de Dados - Resíduos'!AW11</f>
        <v>0</v>
      </c>
      <c r="AV7" s="78">
        <f>'Base de Dados - Resíduos'!AX11</f>
        <v>0</v>
      </c>
      <c r="AW7" s="164">
        <f>'Base de Dados - Resíduos'!AY11</f>
        <v>0</v>
      </c>
      <c r="AX7" s="163"/>
      <c r="AY7" s="156"/>
      <c r="AZ7" s="156"/>
      <c r="BA7" s="78">
        <f>'Base de Dados - Resíduos'!BC11</f>
        <v>0</v>
      </c>
      <c r="BB7" s="78">
        <f>'Base de Dados - Resíduos'!BD11</f>
        <v>0</v>
      </c>
      <c r="BC7" s="78">
        <f>'Base de Dados - Resíduos'!BE11</f>
        <v>0</v>
      </c>
      <c r="BD7" s="78">
        <f>'Base de Dados - Resíduos'!BF11</f>
        <v>0</v>
      </c>
      <c r="BE7" s="78">
        <f>'Base de Dados - Resíduos'!BG11</f>
        <v>0</v>
      </c>
      <c r="BF7" s="78">
        <f>'Base de Dados - Resíduos'!BH11</f>
        <v>0</v>
      </c>
      <c r="BG7" s="78">
        <f>'Base de Dados - Resíduos'!BI11</f>
        <v>0</v>
      </c>
      <c r="BH7" s="78">
        <f>'Base de Dados - Resíduos'!BJ11</f>
        <v>0</v>
      </c>
      <c r="BI7" s="78">
        <f>'Base de Dados - Resíduos'!BK11</f>
        <v>0</v>
      </c>
      <c r="BJ7" s="78">
        <f>'Base de Dados - Resíduos'!BL11</f>
        <v>0</v>
      </c>
      <c r="BK7" s="78">
        <f>'Base de Dados - Resíduos'!BM11</f>
        <v>0</v>
      </c>
      <c r="BL7" s="164">
        <f>'Base de Dados - Resíduos'!BN11</f>
        <v>0</v>
      </c>
      <c r="BM7" s="163"/>
      <c r="BN7" s="156"/>
      <c r="BO7" s="156"/>
      <c r="BP7" s="78">
        <f>'Base de Dados - Resíduos'!BR11</f>
        <v>0</v>
      </c>
      <c r="BQ7" s="78">
        <f>'Base de Dados - Resíduos'!BS11</f>
        <v>0</v>
      </c>
      <c r="BR7" s="78">
        <f>'Base de Dados - Resíduos'!BT11</f>
        <v>0</v>
      </c>
      <c r="BS7" s="78">
        <f>'Base de Dados - Resíduos'!BU11</f>
        <v>0</v>
      </c>
      <c r="BT7" s="78">
        <f>'Base de Dados - Resíduos'!BV11</f>
        <v>0</v>
      </c>
      <c r="BU7" s="78">
        <f>'Base de Dados - Resíduos'!BW11</f>
        <v>0</v>
      </c>
      <c r="BV7" s="78">
        <f>'Base de Dados - Resíduos'!BX11</f>
        <v>0</v>
      </c>
      <c r="BW7" s="78">
        <f>'Base de Dados - Resíduos'!BY11</f>
        <v>0</v>
      </c>
      <c r="BX7" s="78">
        <f>'Base de Dados - Resíduos'!BZ11</f>
        <v>0</v>
      </c>
      <c r="BY7" s="78">
        <f>'Base de Dados - Resíduos'!CA11</f>
        <v>0</v>
      </c>
      <c r="BZ7" s="78">
        <f>'Base de Dados - Resíduos'!CB11</f>
        <v>0</v>
      </c>
      <c r="CA7" s="165">
        <f>'Base de Dados - Resíduos'!CC11</f>
        <v>0</v>
      </c>
    </row>
    <row r="8" spans="1:79" x14ac:dyDescent="0.25">
      <c r="A8" s="150" t="s">
        <v>20</v>
      </c>
      <c r="B8" s="285" t="s">
        <v>612</v>
      </c>
      <c r="C8" s="113" t="s">
        <v>23</v>
      </c>
      <c r="D8" s="161" t="s">
        <v>126</v>
      </c>
      <c r="E8" s="153">
        <f>(('Base de Dados - Resíduos'!G16*1000)/365)/'Base de Dados - Resíduos'!G14</f>
        <v>1.149167845942408</v>
      </c>
      <c r="F8" s="154"/>
      <c r="G8" s="154"/>
      <c r="H8" s="155"/>
      <c r="I8" s="156"/>
      <c r="J8" s="156"/>
      <c r="K8" s="156"/>
      <c r="L8" s="156"/>
      <c r="M8" s="156"/>
      <c r="N8" s="156"/>
      <c r="O8" s="156"/>
      <c r="P8" s="156"/>
      <c r="Q8" s="156"/>
      <c r="R8" s="156"/>
      <c r="S8" s="157"/>
      <c r="T8" s="164" t="e">
        <f>(('Base de Dados - Resíduos'!V16*1000)/365)/'Base de Dados - Resíduos'!V14</f>
        <v>#DIV/0!</v>
      </c>
      <c r="U8" s="156"/>
      <c r="V8" s="156"/>
      <c r="W8" s="155"/>
      <c r="X8" s="156"/>
      <c r="Y8" s="156"/>
      <c r="Z8" s="156"/>
      <c r="AA8" s="156"/>
      <c r="AB8" s="156"/>
      <c r="AC8" s="156"/>
      <c r="AD8" s="156"/>
      <c r="AE8" s="156"/>
      <c r="AF8" s="156"/>
      <c r="AG8" s="156"/>
      <c r="AH8" s="166"/>
      <c r="AI8" s="153" t="e">
        <f>(('Base de Dados - Resíduos'!AK16*1000)/365)/'Base de Dados - Resíduos'!AK14</f>
        <v>#DIV/0!</v>
      </c>
      <c r="AJ8" s="156"/>
      <c r="AK8" s="156"/>
      <c r="AL8" s="155"/>
      <c r="AM8" s="156"/>
      <c r="AN8" s="156"/>
      <c r="AO8" s="156"/>
      <c r="AP8" s="156"/>
      <c r="AQ8" s="156"/>
      <c r="AR8" s="156"/>
      <c r="AS8" s="156"/>
      <c r="AT8" s="156"/>
      <c r="AU8" s="156"/>
      <c r="AV8" s="156"/>
      <c r="AW8" s="157"/>
      <c r="AX8" s="153" t="e">
        <f>(('Base de Dados - Resíduos'!AZ16*1000)/365)/'Base de Dados - Resíduos'!AZ14</f>
        <v>#DIV/0!</v>
      </c>
      <c r="AY8" s="156"/>
      <c r="AZ8" s="156"/>
      <c r="BA8" s="155"/>
      <c r="BB8" s="156"/>
      <c r="BC8" s="156"/>
      <c r="BD8" s="156"/>
      <c r="BE8" s="156"/>
      <c r="BF8" s="156"/>
      <c r="BG8" s="156"/>
      <c r="BH8" s="156"/>
      <c r="BI8" s="156"/>
      <c r="BJ8" s="156"/>
      <c r="BK8" s="156"/>
      <c r="BL8" s="157"/>
      <c r="BM8" s="153" t="e">
        <f>(('Base de Dados - Resíduos'!BI16*1000)/365)/'Base de Dados - Resíduos'!BI14</f>
        <v>#DIV/0!</v>
      </c>
      <c r="BN8" s="156"/>
      <c r="BO8" s="156"/>
      <c r="BP8" s="158"/>
      <c r="BQ8" s="156"/>
      <c r="BR8" s="156"/>
      <c r="BS8" s="156"/>
      <c r="BT8" s="156"/>
      <c r="BU8" s="156"/>
      <c r="BV8" s="156"/>
      <c r="BW8" s="156"/>
      <c r="BX8" s="156"/>
      <c r="BY8" s="156"/>
      <c r="BZ8" s="156"/>
      <c r="CA8" s="159"/>
    </row>
    <row r="9" spans="1:79" ht="16.5" customHeight="1" x14ac:dyDescent="0.25">
      <c r="A9" s="150" t="s">
        <v>82</v>
      </c>
      <c r="B9" s="285" t="s">
        <v>613</v>
      </c>
      <c r="C9" s="167" t="s">
        <v>125</v>
      </c>
      <c r="D9" s="161" t="s">
        <v>127</v>
      </c>
      <c r="E9" s="162"/>
      <c r="F9" s="78">
        <f>('Base de Dados - Resíduos'!H13*1000)/'Base de Dados - Resíduos'!H14</f>
        <v>1.1908306043465318</v>
      </c>
      <c r="G9" s="78">
        <f>('Base de Dados - Resíduos'!I13*1000)/'Base de Dados - Resíduos'!I14</f>
        <v>1.1908306043465318</v>
      </c>
      <c r="H9" s="155"/>
      <c r="I9" s="156"/>
      <c r="J9" s="156"/>
      <c r="K9" s="156"/>
      <c r="L9" s="156"/>
      <c r="M9" s="156"/>
      <c r="N9" s="155"/>
      <c r="O9" s="156"/>
      <c r="P9" s="156"/>
      <c r="Q9" s="156"/>
      <c r="R9" s="156"/>
      <c r="S9" s="157"/>
      <c r="T9" s="163"/>
      <c r="U9" s="78" t="e">
        <f>('Base de Dados - Resíduos'!W13*1000)/'Base de Dados - Resíduos'!W14</f>
        <v>#DIV/0!</v>
      </c>
      <c r="V9" s="78" t="e">
        <f>('Base de Dados - Resíduos'!X13*1000)/'Base de Dados - Resíduos'!X14</f>
        <v>#DIV/0!</v>
      </c>
      <c r="W9" s="155"/>
      <c r="X9" s="156"/>
      <c r="Y9" s="156"/>
      <c r="Z9" s="156"/>
      <c r="AA9" s="156"/>
      <c r="AB9" s="156"/>
      <c r="AC9" s="155"/>
      <c r="AD9" s="156"/>
      <c r="AE9" s="156"/>
      <c r="AF9" s="156"/>
      <c r="AG9" s="156"/>
      <c r="AH9" s="157"/>
      <c r="AI9" s="163"/>
      <c r="AJ9" s="78" t="e">
        <f>('Base de Dados - Resíduos'!AL13*1000)/'Base de Dados - Resíduos'!AL14</f>
        <v>#DIV/0!</v>
      </c>
      <c r="AK9" s="78" t="e">
        <f>('Base de Dados - Resíduos'!AM13*1000)/'Base de Dados - Resíduos'!AM14</f>
        <v>#DIV/0!</v>
      </c>
      <c r="AL9" s="155"/>
      <c r="AM9" s="156"/>
      <c r="AN9" s="156"/>
      <c r="AO9" s="156"/>
      <c r="AP9" s="156"/>
      <c r="AQ9" s="156"/>
      <c r="AR9" s="155"/>
      <c r="AS9" s="156"/>
      <c r="AT9" s="156"/>
      <c r="AU9" s="156"/>
      <c r="AV9" s="156"/>
      <c r="AW9" s="157"/>
      <c r="AX9" s="163"/>
      <c r="AY9" s="78" t="e">
        <f>('Base de Dados - Resíduos'!BA13*1000)/'Base de Dados - Resíduos'!BA14</f>
        <v>#DIV/0!</v>
      </c>
      <c r="AZ9" s="78" t="e">
        <f>('Base de Dados - Resíduos'!BB13*1000)/'Base de Dados - Resíduos'!BB14</f>
        <v>#DIV/0!</v>
      </c>
      <c r="BA9" s="155"/>
      <c r="BB9" s="156"/>
      <c r="BC9" s="156"/>
      <c r="BD9" s="156"/>
      <c r="BE9" s="156"/>
      <c r="BF9" s="156"/>
      <c r="BG9" s="155"/>
      <c r="BH9" s="156"/>
      <c r="BI9" s="156"/>
      <c r="BJ9" s="156"/>
      <c r="BK9" s="156"/>
      <c r="BL9" s="157"/>
      <c r="BM9" s="163"/>
      <c r="BN9" s="78" t="e">
        <f>('Base de Dados - Resíduos'!BJ13*1000)/'Base de Dados - Resíduos'!BJ14</f>
        <v>#DIV/0!</v>
      </c>
      <c r="BO9" s="78" t="e">
        <f>('Base de Dados - Resíduos'!BK13*1000)/'Base de Dados - Resíduos'!BK14</f>
        <v>#DIV/0!</v>
      </c>
      <c r="BP9" s="158"/>
      <c r="BQ9" s="156"/>
      <c r="BR9" s="156"/>
      <c r="BS9" s="156"/>
      <c r="BT9" s="156"/>
      <c r="BU9" s="156"/>
      <c r="BV9" s="158"/>
      <c r="BW9" s="156"/>
      <c r="BX9" s="156"/>
      <c r="BY9" s="156"/>
      <c r="BZ9" s="156"/>
      <c r="CA9" s="159"/>
    </row>
    <row r="10" spans="1:79" ht="17.25" customHeight="1" x14ac:dyDescent="0.25">
      <c r="A10" s="150" t="s">
        <v>83</v>
      </c>
      <c r="B10" s="285" t="s">
        <v>614</v>
      </c>
      <c r="C10" s="113" t="s">
        <v>125</v>
      </c>
      <c r="D10" s="161" t="s">
        <v>128</v>
      </c>
      <c r="E10" s="162"/>
      <c r="F10" s="78">
        <f>(('Base de Dados - Resíduos'!H16*1000)/182)/'Base de Dados - Resíduos'!H13</f>
        <v>971.90934065934061</v>
      </c>
      <c r="G10" s="78">
        <f>(('Base de Dados - Resíduos'!I16*1000)/183)/'Base de Dados - Resíduos'!I13</f>
        <v>958.16939890710387</v>
      </c>
      <c r="H10" s="155"/>
      <c r="I10" s="156"/>
      <c r="J10" s="156"/>
      <c r="K10" s="156"/>
      <c r="L10" s="156"/>
      <c r="M10" s="156"/>
      <c r="N10" s="155"/>
      <c r="O10" s="156"/>
      <c r="P10" s="156"/>
      <c r="Q10" s="156"/>
      <c r="R10" s="156"/>
      <c r="S10" s="157"/>
      <c r="T10" s="163"/>
      <c r="U10" s="78" t="e">
        <f>(('Base de Dados - Resíduos'!W16*1000)/182)/'Base de Dados - Resíduos'!W13</f>
        <v>#DIV/0!</v>
      </c>
      <c r="V10" s="78" t="e">
        <f>(('Base de Dados - Resíduos'!X16*1000)/183)/'Base de Dados - Resíduos'!X13</f>
        <v>#DIV/0!</v>
      </c>
      <c r="W10" s="155"/>
      <c r="X10" s="156"/>
      <c r="Y10" s="156"/>
      <c r="Z10" s="156"/>
      <c r="AA10" s="156"/>
      <c r="AB10" s="156"/>
      <c r="AC10" s="155"/>
      <c r="AD10" s="156"/>
      <c r="AE10" s="156"/>
      <c r="AF10" s="156"/>
      <c r="AG10" s="156"/>
      <c r="AH10" s="157"/>
      <c r="AI10" s="163"/>
      <c r="AJ10" s="78" t="e">
        <f>(('Base de Dados - Resíduos'!AL16*1000)/182)/'Base de Dados - Resíduos'!AL13</f>
        <v>#DIV/0!</v>
      </c>
      <c r="AK10" s="78" t="e">
        <f>(('Base de Dados - Resíduos'!AM16*1000)/183)/'Base de Dados - Resíduos'!AM13</f>
        <v>#DIV/0!</v>
      </c>
      <c r="AL10" s="155"/>
      <c r="AM10" s="156"/>
      <c r="AN10" s="156"/>
      <c r="AO10" s="156"/>
      <c r="AP10" s="156"/>
      <c r="AQ10" s="156"/>
      <c r="AR10" s="155"/>
      <c r="AS10" s="156"/>
      <c r="AT10" s="156"/>
      <c r="AU10" s="156"/>
      <c r="AV10" s="156"/>
      <c r="AW10" s="157"/>
      <c r="AX10" s="163"/>
      <c r="AY10" s="78" t="e">
        <f>(('Base de Dados - Resíduos'!BA16*1000)/182)/'Base de Dados - Resíduos'!BA13</f>
        <v>#DIV/0!</v>
      </c>
      <c r="AZ10" s="78" t="e">
        <f>(('Base de Dados - Resíduos'!BB16*1000)/183)/'Base de Dados - Resíduos'!BB13</f>
        <v>#DIV/0!</v>
      </c>
      <c r="BA10" s="155"/>
      <c r="BB10" s="156"/>
      <c r="BC10" s="156"/>
      <c r="BD10" s="156"/>
      <c r="BE10" s="156"/>
      <c r="BF10" s="156"/>
      <c r="BG10" s="155"/>
      <c r="BH10" s="156"/>
      <c r="BI10" s="156"/>
      <c r="BJ10" s="156"/>
      <c r="BK10" s="156"/>
      <c r="BL10" s="157"/>
      <c r="BM10" s="163"/>
      <c r="BN10" s="78" t="e">
        <f>(('Base de Dados - Resíduos'!BJ16*1000)/182)/'Base de Dados - Resíduos'!BJ13</f>
        <v>#DIV/0!</v>
      </c>
      <c r="BO10" s="78" t="e">
        <f>(('Base de Dados - Resíduos'!BK16*1000)/183)/'Base de Dados - Resíduos'!BK13</f>
        <v>#DIV/0!</v>
      </c>
      <c r="BP10" s="158"/>
      <c r="BQ10" s="156"/>
      <c r="BR10" s="156"/>
      <c r="BS10" s="156"/>
      <c r="BT10" s="156"/>
      <c r="BU10" s="156"/>
      <c r="BV10" s="158"/>
      <c r="BW10" s="156"/>
      <c r="BX10" s="156"/>
      <c r="BY10" s="156"/>
      <c r="BZ10" s="156"/>
      <c r="CA10" s="159"/>
    </row>
    <row r="11" spans="1:79" x14ac:dyDescent="0.25">
      <c r="A11" s="150" t="s">
        <v>84</v>
      </c>
      <c r="B11" s="285"/>
      <c r="C11" s="113" t="s">
        <v>23</v>
      </c>
      <c r="D11" s="161" t="s">
        <v>34</v>
      </c>
      <c r="E11" s="153">
        <f>'Base de Dados - Resíduos'!G15</f>
        <v>183160.9</v>
      </c>
      <c r="F11" s="154"/>
      <c r="G11" s="154"/>
      <c r="H11" s="155"/>
      <c r="I11" s="156"/>
      <c r="J11" s="156"/>
      <c r="K11" s="156"/>
      <c r="L11" s="156"/>
      <c r="M11" s="156"/>
      <c r="N11" s="156"/>
      <c r="O11" s="156"/>
      <c r="P11" s="156"/>
      <c r="Q11" s="156"/>
      <c r="R11" s="156"/>
      <c r="S11" s="157"/>
      <c r="T11" s="153">
        <f>'Base de Dados - Resíduos'!V15</f>
        <v>0</v>
      </c>
      <c r="U11" s="156"/>
      <c r="V11" s="156"/>
      <c r="W11" s="155"/>
      <c r="X11" s="156"/>
      <c r="Y11" s="156"/>
      <c r="Z11" s="156"/>
      <c r="AA11" s="156"/>
      <c r="AB11" s="156"/>
      <c r="AC11" s="156"/>
      <c r="AD11" s="156"/>
      <c r="AE11" s="156"/>
      <c r="AF11" s="156"/>
      <c r="AG11" s="156"/>
      <c r="AH11" s="157"/>
      <c r="AI11" s="153">
        <f>'Base de Dados - Resíduos'!AK15</f>
        <v>0</v>
      </c>
      <c r="AJ11" s="156"/>
      <c r="AK11" s="156"/>
      <c r="AL11" s="155"/>
      <c r="AM11" s="156"/>
      <c r="AN11" s="156"/>
      <c r="AO11" s="156"/>
      <c r="AP11" s="156"/>
      <c r="AQ11" s="156"/>
      <c r="AR11" s="156"/>
      <c r="AS11" s="156"/>
      <c r="AT11" s="156"/>
      <c r="AU11" s="156"/>
      <c r="AV11" s="156"/>
      <c r="AW11" s="157"/>
      <c r="AX11" s="153">
        <f>'Base de Dados - Resíduos'!AZ15</f>
        <v>0</v>
      </c>
      <c r="AY11" s="156"/>
      <c r="AZ11" s="156"/>
      <c r="BA11" s="155"/>
      <c r="BB11" s="156"/>
      <c r="BC11" s="156"/>
      <c r="BD11" s="156"/>
      <c r="BE11" s="156"/>
      <c r="BF11" s="156"/>
      <c r="BG11" s="156"/>
      <c r="BH11" s="156"/>
      <c r="BI11" s="156"/>
      <c r="BJ11" s="156"/>
      <c r="BK11" s="156"/>
      <c r="BL11" s="157"/>
      <c r="BM11" s="153">
        <f>'Base de Dados - Resíduos'!BI15</f>
        <v>0</v>
      </c>
      <c r="BN11" s="156"/>
      <c r="BO11" s="156"/>
      <c r="BP11" s="158"/>
      <c r="BQ11" s="156"/>
      <c r="BR11" s="156"/>
      <c r="BS11" s="156"/>
      <c r="BT11" s="156"/>
      <c r="BU11" s="156"/>
      <c r="BV11" s="156"/>
      <c r="BW11" s="156"/>
      <c r="BX11" s="156"/>
      <c r="BY11" s="156"/>
      <c r="BZ11" s="156"/>
      <c r="CA11" s="159"/>
    </row>
    <row r="12" spans="1:79" x14ac:dyDescent="0.25">
      <c r="A12" s="150" t="s">
        <v>85</v>
      </c>
      <c r="B12" s="285" t="s">
        <v>615</v>
      </c>
      <c r="C12" s="113" t="s">
        <v>23</v>
      </c>
      <c r="D12" s="161" t="s">
        <v>129</v>
      </c>
      <c r="E12" s="153">
        <f>'Base de Dados - Resíduos'!G15/'Base de Dados - Resíduos'!G16</f>
        <v>130.00092269255882</v>
      </c>
      <c r="F12" s="154"/>
      <c r="G12" s="154"/>
      <c r="H12" s="155"/>
      <c r="I12" s="156"/>
      <c r="J12" s="156"/>
      <c r="K12" s="156"/>
      <c r="L12" s="156"/>
      <c r="M12" s="156"/>
      <c r="N12" s="156"/>
      <c r="O12" s="156"/>
      <c r="P12" s="156"/>
      <c r="Q12" s="156"/>
      <c r="R12" s="156"/>
      <c r="S12" s="157"/>
      <c r="T12" s="153" t="e">
        <f>'Base de Dados - Resíduos'!V15/'Base de Dados - Resíduos'!V16</f>
        <v>#DIV/0!</v>
      </c>
      <c r="U12" s="156"/>
      <c r="V12" s="156"/>
      <c r="W12" s="155"/>
      <c r="X12" s="156"/>
      <c r="Y12" s="156"/>
      <c r="Z12" s="156"/>
      <c r="AA12" s="156"/>
      <c r="AB12" s="156"/>
      <c r="AC12" s="156"/>
      <c r="AD12" s="156"/>
      <c r="AE12" s="156"/>
      <c r="AF12" s="156"/>
      <c r="AG12" s="156"/>
      <c r="AH12" s="157"/>
      <c r="AI12" s="153" t="e">
        <f>'Base de Dados - Resíduos'!AK15/'Base de Dados - Resíduos'!AK16</f>
        <v>#DIV/0!</v>
      </c>
      <c r="AJ12" s="156"/>
      <c r="AK12" s="156"/>
      <c r="AL12" s="155"/>
      <c r="AM12" s="156"/>
      <c r="AN12" s="156"/>
      <c r="AO12" s="156"/>
      <c r="AP12" s="156"/>
      <c r="AQ12" s="156"/>
      <c r="AR12" s="156"/>
      <c r="AS12" s="156"/>
      <c r="AT12" s="156"/>
      <c r="AU12" s="156"/>
      <c r="AV12" s="156"/>
      <c r="AW12" s="157"/>
      <c r="AX12" s="153" t="e">
        <f>'Base de Dados - Resíduos'!AZ15/'Base de Dados - Resíduos'!AZ16</f>
        <v>#DIV/0!</v>
      </c>
      <c r="AY12" s="156"/>
      <c r="AZ12" s="156"/>
      <c r="BA12" s="155"/>
      <c r="BB12" s="156"/>
      <c r="BC12" s="156"/>
      <c r="BD12" s="156"/>
      <c r="BE12" s="156"/>
      <c r="BF12" s="156"/>
      <c r="BG12" s="156"/>
      <c r="BH12" s="156"/>
      <c r="BI12" s="156"/>
      <c r="BJ12" s="156"/>
      <c r="BK12" s="156"/>
      <c r="BL12" s="157"/>
      <c r="BM12" s="153" t="e">
        <f>'Base de Dados - Resíduos'!BI15/'Base de Dados - Resíduos'!BI16</f>
        <v>#DIV/0!</v>
      </c>
      <c r="BN12" s="156"/>
      <c r="BO12" s="156"/>
      <c r="BP12" s="158"/>
      <c r="BQ12" s="156"/>
      <c r="BR12" s="156"/>
      <c r="BS12" s="156"/>
      <c r="BT12" s="156"/>
      <c r="BU12" s="156"/>
      <c r="BV12" s="156"/>
      <c r="BW12" s="156"/>
      <c r="BX12" s="156"/>
      <c r="BY12" s="156"/>
      <c r="BZ12" s="156"/>
      <c r="CA12" s="159"/>
    </row>
    <row r="13" spans="1:79" ht="15" customHeight="1" x14ac:dyDescent="0.25">
      <c r="A13" s="150" t="s">
        <v>86</v>
      </c>
      <c r="B13" s="285"/>
      <c r="C13" s="113" t="s">
        <v>23</v>
      </c>
      <c r="D13" s="161" t="s">
        <v>130</v>
      </c>
      <c r="E13" s="153">
        <f>'Base de Dados - Resíduos'!G15/'Base de Dados - Resíduos'!G14</f>
        <v>54.528401309913662</v>
      </c>
      <c r="F13" s="154"/>
      <c r="G13" s="154"/>
      <c r="H13" s="155"/>
      <c r="I13" s="156"/>
      <c r="J13" s="156"/>
      <c r="K13" s="156"/>
      <c r="L13" s="156"/>
      <c r="M13" s="156"/>
      <c r="N13" s="156"/>
      <c r="O13" s="156"/>
      <c r="P13" s="156"/>
      <c r="Q13" s="156"/>
      <c r="R13" s="156"/>
      <c r="S13" s="157"/>
      <c r="T13" s="153" t="e">
        <f>'Base de Dados - Resíduos'!V15/'Base de Dados - Resíduos'!V14</f>
        <v>#DIV/0!</v>
      </c>
      <c r="U13" s="156"/>
      <c r="V13" s="156"/>
      <c r="W13" s="155"/>
      <c r="X13" s="156"/>
      <c r="Y13" s="156"/>
      <c r="Z13" s="156"/>
      <c r="AA13" s="156"/>
      <c r="AB13" s="156"/>
      <c r="AC13" s="156"/>
      <c r="AD13" s="156"/>
      <c r="AE13" s="156"/>
      <c r="AF13" s="156"/>
      <c r="AG13" s="156"/>
      <c r="AH13" s="157"/>
      <c r="AI13" s="153" t="e">
        <f>'Base de Dados - Resíduos'!AK15/'Base de Dados - Resíduos'!AK14</f>
        <v>#DIV/0!</v>
      </c>
      <c r="AJ13" s="156"/>
      <c r="AK13" s="156"/>
      <c r="AL13" s="155"/>
      <c r="AM13" s="156"/>
      <c r="AN13" s="156"/>
      <c r="AO13" s="156"/>
      <c r="AP13" s="156"/>
      <c r="AQ13" s="156"/>
      <c r="AR13" s="156"/>
      <c r="AS13" s="156"/>
      <c r="AT13" s="156"/>
      <c r="AU13" s="156"/>
      <c r="AV13" s="156"/>
      <c r="AW13" s="157"/>
      <c r="AX13" s="153" t="e">
        <f>'Base de Dados - Resíduos'!AZ15/'Base de Dados - Resíduos'!AZ14</f>
        <v>#DIV/0!</v>
      </c>
      <c r="AY13" s="156"/>
      <c r="AZ13" s="156"/>
      <c r="BA13" s="155"/>
      <c r="BB13" s="156"/>
      <c r="BC13" s="156"/>
      <c r="BD13" s="156"/>
      <c r="BE13" s="156"/>
      <c r="BF13" s="156"/>
      <c r="BG13" s="156"/>
      <c r="BH13" s="156"/>
      <c r="BI13" s="156"/>
      <c r="BJ13" s="156"/>
      <c r="BK13" s="156"/>
      <c r="BL13" s="157"/>
      <c r="BM13" s="153" t="e">
        <f>'Base de Dados - Resíduos'!BI15/'Base de Dados - Resíduos'!BI14</f>
        <v>#DIV/0!</v>
      </c>
      <c r="BN13" s="156"/>
      <c r="BO13" s="156"/>
      <c r="BP13" s="158"/>
      <c r="BQ13" s="156"/>
      <c r="BR13" s="156"/>
      <c r="BS13" s="156"/>
      <c r="BT13" s="156"/>
      <c r="BU13" s="156"/>
      <c r="BV13" s="156"/>
      <c r="BW13" s="156"/>
      <c r="BX13" s="156"/>
      <c r="BY13" s="156"/>
      <c r="BZ13" s="156"/>
      <c r="CA13" s="159"/>
    </row>
    <row r="14" spans="1:79" ht="27.75" customHeight="1" x14ac:dyDescent="0.25">
      <c r="A14" s="150" t="s">
        <v>87</v>
      </c>
      <c r="B14" s="285" t="s">
        <v>616</v>
      </c>
      <c r="C14" s="113" t="s">
        <v>23</v>
      </c>
      <c r="D14" s="161" t="s">
        <v>79</v>
      </c>
      <c r="E14" s="153">
        <f>('Base de Dados - Resíduos'!G15*100)/'Base de Dados - Resíduos'!G18</f>
        <v>53.98687709144329</v>
      </c>
      <c r="F14" s="154"/>
      <c r="G14" s="154"/>
      <c r="H14" s="155"/>
      <c r="I14" s="156"/>
      <c r="J14" s="156"/>
      <c r="K14" s="156"/>
      <c r="L14" s="156"/>
      <c r="M14" s="156"/>
      <c r="N14" s="156"/>
      <c r="O14" s="156"/>
      <c r="P14" s="156"/>
      <c r="Q14" s="156"/>
      <c r="R14" s="156"/>
      <c r="S14" s="157"/>
      <c r="T14" s="153" t="e">
        <f>('Base de Dados - Resíduos'!V15*100)/'Base de Dados - Resíduos'!V18</f>
        <v>#DIV/0!</v>
      </c>
      <c r="U14" s="156"/>
      <c r="V14" s="156"/>
      <c r="W14" s="155"/>
      <c r="X14" s="156"/>
      <c r="Y14" s="156"/>
      <c r="Z14" s="156"/>
      <c r="AA14" s="156"/>
      <c r="AB14" s="156"/>
      <c r="AC14" s="156"/>
      <c r="AD14" s="156"/>
      <c r="AE14" s="156"/>
      <c r="AF14" s="156"/>
      <c r="AG14" s="156"/>
      <c r="AH14" s="157"/>
      <c r="AI14" s="153" t="e">
        <f>('Base de Dados - Resíduos'!AK15*100)/'Base de Dados - Resíduos'!AK18</f>
        <v>#DIV/0!</v>
      </c>
      <c r="AJ14" s="156"/>
      <c r="AK14" s="156"/>
      <c r="AL14" s="155"/>
      <c r="AM14" s="156"/>
      <c r="AN14" s="156"/>
      <c r="AO14" s="156"/>
      <c r="AP14" s="156"/>
      <c r="AQ14" s="156"/>
      <c r="AR14" s="156"/>
      <c r="AS14" s="156"/>
      <c r="AT14" s="156"/>
      <c r="AU14" s="156"/>
      <c r="AV14" s="156"/>
      <c r="AW14" s="157"/>
      <c r="AX14" s="153" t="e">
        <f>('Base de Dados - Resíduos'!AZ15*100)/'Base de Dados - Resíduos'!AZ18</f>
        <v>#DIV/0!</v>
      </c>
      <c r="AY14" s="156"/>
      <c r="AZ14" s="156"/>
      <c r="BA14" s="155"/>
      <c r="BB14" s="156"/>
      <c r="BC14" s="156"/>
      <c r="BD14" s="156"/>
      <c r="BE14" s="156"/>
      <c r="BF14" s="156"/>
      <c r="BG14" s="156"/>
      <c r="BH14" s="156"/>
      <c r="BI14" s="156"/>
      <c r="BJ14" s="156"/>
      <c r="BK14" s="156"/>
      <c r="BL14" s="157"/>
      <c r="BM14" s="153" t="e">
        <f>('Base de Dados - Resíduos'!BI15*100)/'Base de Dados - Resíduos'!BI18</f>
        <v>#DIV/0!</v>
      </c>
      <c r="BN14" s="156"/>
      <c r="BO14" s="156"/>
      <c r="BP14" s="158"/>
      <c r="BQ14" s="156"/>
      <c r="BR14" s="156"/>
      <c r="BS14" s="156"/>
      <c r="BT14" s="156"/>
      <c r="BU14" s="156"/>
      <c r="BV14" s="156"/>
      <c r="BW14" s="156"/>
      <c r="BX14" s="156"/>
      <c r="BY14" s="156"/>
      <c r="BZ14" s="156"/>
      <c r="CA14" s="159"/>
    </row>
    <row r="15" spans="1:79" x14ac:dyDescent="0.25">
      <c r="A15" s="150" t="s">
        <v>88</v>
      </c>
      <c r="B15" s="285"/>
      <c r="C15" s="113" t="s">
        <v>23</v>
      </c>
      <c r="D15" s="161" t="s">
        <v>131</v>
      </c>
      <c r="E15" s="168" t="str">
        <f>'Base de Dados - Resíduos'!G35</f>
        <v>Aterro Sanitário</v>
      </c>
      <c r="F15" s="158"/>
      <c r="G15" s="158"/>
      <c r="H15" s="155"/>
      <c r="I15" s="155"/>
      <c r="J15" s="155"/>
      <c r="K15" s="155"/>
      <c r="L15" s="155"/>
      <c r="M15" s="155"/>
      <c r="N15" s="155"/>
      <c r="O15" s="155"/>
      <c r="P15" s="155"/>
      <c r="Q15" s="155"/>
      <c r="R15" s="155"/>
      <c r="S15" s="169"/>
      <c r="T15" s="168">
        <f>'Base de Dados - Resíduos'!V35</f>
        <v>0</v>
      </c>
      <c r="U15" s="155"/>
      <c r="V15" s="155"/>
      <c r="W15" s="155"/>
      <c r="X15" s="155"/>
      <c r="Y15" s="155"/>
      <c r="Z15" s="155"/>
      <c r="AA15" s="155"/>
      <c r="AB15" s="155"/>
      <c r="AC15" s="155"/>
      <c r="AD15" s="155"/>
      <c r="AE15" s="155"/>
      <c r="AF15" s="155"/>
      <c r="AG15" s="155"/>
      <c r="AH15" s="169"/>
      <c r="AI15" s="168">
        <f>'Base de Dados - Resíduos'!AK35</f>
        <v>0</v>
      </c>
      <c r="AJ15" s="155"/>
      <c r="AK15" s="155"/>
      <c r="AL15" s="155"/>
      <c r="AM15" s="155"/>
      <c r="AN15" s="155"/>
      <c r="AO15" s="155"/>
      <c r="AP15" s="155"/>
      <c r="AQ15" s="155"/>
      <c r="AR15" s="155"/>
      <c r="AS15" s="155"/>
      <c r="AT15" s="155"/>
      <c r="AU15" s="155"/>
      <c r="AV15" s="155"/>
      <c r="AW15" s="169"/>
      <c r="AX15" s="168">
        <f>'Base de Dados - Resíduos'!AZ35</f>
        <v>0</v>
      </c>
      <c r="AY15" s="155"/>
      <c r="AZ15" s="155"/>
      <c r="BA15" s="155"/>
      <c r="BB15" s="155"/>
      <c r="BC15" s="155"/>
      <c r="BD15" s="155"/>
      <c r="BE15" s="155"/>
      <c r="BF15" s="155"/>
      <c r="BG15" s="155"/>
      <c r="BH15" s="155"/>
      <c r="BI15" s="155"/>
      <c r="BJ15" s="155"/>
      <c r="BK15" s="155"/>
      <c r="BL15" s="169"/>
      <c r="BM15" s="168">
        <f>'Base de Dados - Resíduos'!BI35</f>
        <v>0</v>
      </c>
      <c r="BN15" s="155"/>
      <c r="BO15" s="155"/>
      <c r="BP15" s="158"/>
      <c r="BQ15" s="155"/>
      <c r="BR15" s="155"/>
      <c r="BS15" s="155"/>
      <c r="BT15" s="155"/>
      <c r="BU15" s="155"/>
      <c r="BV15" s="155"/>
      <c r="BW15" s="155"/>
      <c r="BX15" s="155"/>
      <c r="BY15" s="155"/>
      <c r="BZ15" s="155"/>
      <c r="CA15" s="170"/>
    </row>
    <row r="16" spans="1:79" x14ac:dyDescent="0.25">
      <c r="A16" s="150" t="s">
        <v>89</v>
      </c>
      <c r="B16" s="285"/>
      <c r="C16" s="113" t="s">
        <v>23</v>
      </c>
      <c r="D16" s="161" t="s">
        <v>132</v>
      </c>
      <c r="E16" s="168" t="str">
        <f>'Base de Dados - Resíduos'!G36</f>
        <v>Sim</v>
      </c>
      <c r="F16" s="158"/>
      <c r="G16" s="158"/>
      <c r="H16" s="155"/>
      <c r="I16" s="155"/>
      <c r="J16" s="155"/>
      <c r="K16" s="155"/>
      <c r="L16" s="155"/>
      <c r="M16" s="155"/>
      <c r="N16" s="155"/>
      <c r="O16" s="155"/>
      <c r="P16" s="155"/>
      <c r="Q16" s="155"/>
      <c r="R16" s="155"/>
      <c r="S16" s="169"/>
      <c r="T16" s="168">
        <f>'Base de Dados - Resíduos'!V36</f>
        <v>0</v>
      </c>
      <c r="U16" s="155"/>
      <c r="V16" s="155"/>
      <c r="W16" s="155"/>
      <c r="X16" s="155"/>
      <c r="Y16" s="155"/>
      <c r="Z16" s="155"/>
      <c r="AA16" s="155"/>
      <c r="AB16" s="155"/>
      <c r="AC16" s="155"/>
      <c r="AD16" s="155"/>
      <c r="AE16" s="155"/>
      <c r="AF16" s="155"/>
      <c r="AG16" s="155"/>
      <c r="AH16" s="169"/>
      <c r="AI16" s="168">
        <f>'Base de Dados - Resíduos'!AK36</f>
        <v>0</v>
      </c>
      <c r="AJ16" s="155"/>
      <c r="AK16" s="155"/>
      <c r="AL16" s="155"/>
      <c r="AM16" s="155"/>
      <c r="AN16" s="155"/>
      <c r="AO16" s="155"/>
      <c r="AP16" s="155"/>
      <c r="AQ16" s="155"/>
      <c r="AR16" s="155"/>
      <c r="AS16" s="155"/>
      <c r="AT16" s="155"/>
      <c r="AU16" s="155"/>
      <c r="AV16" s="155"/>
      <c r="AW16" s="169"/>
      <c r="AX16" s="168">
        <f>'Base de Dados - Resíduos'!AZ36</f>
        <v>0</v>
      </c>
      <c r="AY16" s="155"/>
      <c r="AZ16" s="155"/>
      <c r="BA16" s="155"/>
      <c r="BB16" s="155"/>
      <c r="BC16" s="155"/>
      <c r="BD16" s="155"/>
      <c r="BE16" s="155"/>
      <c r="BF16" s="155"/>
      <c r="BG16" s="155"/>
      <c r="BH16" s="155"/>
      <c r="BI16" s="155"/>
      <c r="BJ16" s="155"/>
      <c r="BK16" s="155"/>
      <c r="BL16" s="169"/>
      <c r="BM16" s="168">
        <f>'Base de Dados - Resíduos'!BI36</f>
        <v>0</v>
      </c>
      <c r="BN16" s="155"/>
      <c r="BO16" s="155"/>
      <c r="BP16" s="158"/>
      <c r="BQ16" s="155"/>
      <c r="BR16" s="155"/>
      <c r="BS16" s="155"/>
      <c r="BT16" s="155"/>
      <c r="BU16" s="155"/>
      <c r="BV16" s="155"/>
      <c r="BW16" s="155"/>
      <c r="BX16" s="155"/>
      <c r="BY16" s="155"/>
      <c r="BZ16" s="155"/>
      <c r="CA16" s="170"/>
    </row>
    <row r="17" spans="1:79" x14ac:dyDescent="0.25">
      <c r="A17" s="150" t="s">
        <v>90</v>
      </c>
      <c r="B17" s="285"/>
      <c r="C17" s="113" t="s">
        <v>23</v>
      </c>
      <c r="D17" s="161" t="s">
        <v>132</v>
      </c>
      <c r="E17" s="168" t="str">
        <f>'Base de Dados - Resíduos'!G37</f>
        <v>Sim</v>
      </c>
      <c r="F17" s="158"/>
      <c r="G17" s="158"/>
      <c r="H17" s="155"/>
      <c r="I17" s="155"/>
      <c r="J17" s="155"/>
      <c r="K17" s="155"/>
      <c r="L17" s="155"/>
      <c r="M17" s="155"/>
      <c r="N17" s="155"/>
      <c r="O17" s="155"/>
      <c r="P17" s="155"/>
      <c r="Q17" s="155"/>
      <c r="R17" s="155"/>
      <c r="S17" s="169"/>
      <c r="T17" s="168">
        <f>'Base de Dados - Resíduos'!V37</f>
        <v>0</v>
      </c>
      <c r="U17" s="155"/>
      <c r="V17" s="155"/>
      <c r="W17" s="155"/>
      <c r="X17" s="155"/>
      <c r="Y17" s="155"/>
      <c r="Z17" s="155"/>
      <c r="AA17" s="155"/>
      <c r="AB17" s="155"/>
      <c r="AC17" s="155"/>
      <c r="AD17" s="155"/>
      <c r="AE17" s="155"/>
      <c r="AF17" s="155"/>
      <c r="AG17" s="155"/>
      <c r="AH17" s="169"/>
      <c r="AI17" s="168">
        <f>'Base de Dados - Resíduos'!AK37</f>
        <v>0</v>
      </c>
      <c r="AJ17" s="155"/>
      <c r="AK17" s="155"/>
      <c r="AL17" s="155"/>
      <c r="AM17" s="155"/>
      <c r="AN17" s="155"/>
      <c r="AO17" s="155"/>
      <c r="AP17" s="155"/>
      <c r="AQ17" s="155"/>
      <c r="AR17" s="155"/>
      <c r="AS17" s="155"/>
      <c r="AT17" s="155"/>
      <c r="AU17" s="155"/>
      <c r="AV17" s="155"/>
      <c r="AW17" s="169"/>
      <c r="AX17" s="168">
        <f>'Base de Dados - Resíduos'!AZ37</f>
        <v>0</v>
      </c>
      <c r="AY17" s="155"/>
      <c r="AZ17" s="155"/>
      <c r="BA17" s="155"/>
      <c r="BB17" s="155"/>
      <c r="BC17" s="155"/>
      <c r="BD17" s="155"/>
      <c r="BE17" s="155"/>
      <c r="BF17" s="155"/>
      <c r="BG17" s="155"/>
      <c r="BH17" s="155"/>
      <c r="BI17" s="155"/>
      <c r="BJ17" s="155"/>
      <c r="BK17" s="155"/>
      <c r="BL17" s="169"/>
      <c r="BM17" s="168">
        <f>'Base de Dados - Resíduos'!BI37</f>
        <v>0</v>
      </c>
      <c r="BN17" s="155"/>
      <c r="BO17" s="155"/>
      <c r="BP17" s="158"/>
      <c r="BQ17" s="155"/>
      <c r="BR17" s="155"/>
      <c r="BS17" s="155"/>
      <c r="BT17" s="155"/>
      <c r="BU17" s="155"/>
      <c r="BV17" s="155"/>
      <c r="BW17" s="155"/>
      <c r="BX17" s="155"/>
      <c r="BY17" s="155"/>
      <c r="BZ17" s="155"/>
      <c r="CA17" s="170"/>
    </row>
    <row r="18" spans="1:79" ht="12.75" customHeight="1" x14ac:dyDescent="0.25">
      <c r="A18" s="150" t="s">
        <v>91</v>
      </c>
      <c r="B18" s="285"/>
      <c r="C18" s="113" t="s">
        <v>23</v>
      </c>
      <c r="D18" s="161" t="s">
        <v>133</v>
      </c>
      <c r="E18" s="153">
        <f>'Base de Dados - Resíduos'!G19</f>
        <v>156108.4</v>
      </c>
      <c r="F18" s="154"/>
      <c r="G18" s="154"/>
      <c r="H18" s="155"/>
      <c r="I18" s="156"/>
      <c r="J18" s="156"/>
      <c r="K18" s="156"/>
      <c r="L18" s="156"/>
      <c r="M18" s="156"/>
      <c r="N18" s="156"/>
      <c r="O18" s="156"/>
      <c r="P18" s="156"/>
      <c r="Q18" s="156"/>
      <c r="R18" s="156"/>
      <c r="S18" s="157"/>
      <c r="T18" s="153">
        <f>'Base de Dados - Resíduos'!V19</f>
        <v>0</v>
      </c>
      <c r="U18" s="156"/>
      <c r="V18" s="156"/>
      <c r="W18" s="155"/>
      <c r="X18" s="156"/>
      <c r="Y18" s="156"/>
      <c r="Z18" s="156"/>
      <c r="AA18" s="156"/>
      <c r="AB18" s="156"/>
      <c r="AC18" s="156"/>
      <c r="AD18" s="156"/>
      <c r="AE18" s="156"/>
      <c r="AF18" s="156"/>
      <c r="AG18" s="156"/>
      <c r="AH18" s="157"/>
      <c r="AI18" s="153">
        <f>'Base de Dados - Resíduos'!AK19</f>
        <v>0</v>
      </c>
      <c r="AJ18" s="156"/>
      <c r="AK18" s="156"/>
      <c r="AL18" s="155"/>
      <c r="AM18" s="156"/>
      <c r="AN18" s="156"/>
      <c r="AO18" s="156"/>
      <c r="AP18" s="156"/>
      <c r="AQ18" s="156"/>
      <c r="AR18" s="156"/>
      <c r="AS18" s="156"/>
      <c r="AT18" s="156"/>
      <c r="AU18" s="156"/>
      <c r="AV18" s="156"/>
      <c r="AW18" s="157"/>
      <c r="AX18" s="153">
        <f>'Base de Dados - Resíduos'!AZ19</f>
        <v>0</v>
      </c>
      <c r="AY18" s="156"/>
      <c r="AZ18" s="156"/>
      <c r="BA18" s="155"/>
      <c r="BB18" s="156"/>
      <c r="BC18" s="156"/>
      <c r="BD18" s="156"/>
      <c r="BE18" s="156"/>
      <c r="BF18" s="156"/>
      <c r="BG18" s="156"/>
      <c r="BH18" s="156"/>
      <c r="BI18" s="156"/>
      <c r="BJ18" s="156"/>
      <c r="BK18" s="156"/>
      <c r="BL18" s="157"/>
      <c r="BM18" s="153">
        <f>'Base de Dados - Resíduos'!BI19</f>
        <v>0</v>
      </c>
      <c r="BN18" s="156"/>
      <c r="BO18" s="156"/>
      <c r="BP18" s="158"/>
      <c r="BQ18" s="156"/>
      <c r="BR18" s="156"/>
      <c r="BS18" s="156"/>
      <c r="BT18" s="156"/>
      <c r="BU18" s="156"/>
      <c r="BV18" s="156"/>
      <c r="BW18" s="156"/>
      <c r="BX18" s="156"/>
      <c r="BY18" s="156"/>
      <c r="BZ18" s="156"/>
      <c r="CA18" s="159"/>
    </row>
    <row r="19" spans="1:79" x14ac:dyDescent="0.25">
      <c r="A19" s="150" t="s">
        <v>92</v>
      </c>
      <c r="B19" s="285"/>
      <c r="C19" s="113" t="s">
        <v>23</v>
      </c>
      <c r="D19" s="161" t="s">
        <v>129</v>
      </c>
      <c r="E19" s="153">
        <f>'Base de Dados - Resíduos'!G19/'Base de Dados - Resíduos'!G16</f>
        <v>110.80004542486442</v>
      </c>
      <c r="F19" s="154"/>
      <c r="G19" s="154"/>
      <c r="H19" s="155"/>
      <c r="I19" s="156"/>
      <c r="J19" s="156"/>
      <c r="K19" s="156"/>
      <c r="L19" s="156"/>
      <c r="M19" s="156"/>
      <c r="N19" s="156"/>
      <c r="O19" s="156"/>
      <c r="P19" s="156"/>
      <c r="Q19" s="156"/>
      <c r="R19" s="156"/>
      <c r="S19" s="157"/>
      <c r="T19" s="153" t="e">
        <f>'Base de Dados - Resíduos'!V19/'Base de Dados - Resíduos'!V16</f>
        <v>#DIV/0!</v>
      </c>
      <c r="U19" s="156"/>
      <c r="V19" s="156"/>
      <c r="W19" s="155"/>
      <c r="X19" s="156"/>
      <c r="Y19" s="156"/>
      <c r="Z19" s="156"/>
      <c r="AA19" s="156"/>
      <c r="AB19" s="156"/>
      <c r="AC19" s="156"/>
      <c r="AD19" s="156"/>
      <c r="AE19" s="156"/>
      <c r="AF19" s="156"/>
      <c r="AG19" s="156"/>
      <c r="AH19" s="157"/>
      <c r="AI19" s="153" t="e">
        <f>'Base de Dados - Resíduos'!AK19/'Base de Dados - Resíduos'!AK16</f>
        <v>#DIV/0!</v>
      </c>
      <c r="AJ19" s="156"/>
      <c r="AK19" s="156"/>
      <c r="AL19" s="155"/>
      <c r="AM19" s="156"/>
      <c r="AN19" s="156"/>
      <c r="AO19" s="156"/>
      <c r="AP19" s="156"/>
      <c r="AQ19" s="156"/>
      <c r="AR19" s="156"/>
      <c r="AS19" s="156"/>
      <c r="AT19" s="156"/>
      <c r="AU19" s="156"/>
      <c r="AV19" s="156"/>
      <c r="AW19" s="157"/>
      <c r="AX19" s="153" t="e">
        <f>'Base de Dados - Resíduos'!AZ19/'Base de Dados - Resíduos'!AZ16</f>
        <v>#DIV/0!</v>
      </c>
      <c r="AY19" s="156"/>
      <c r="AZ19" s="156"/>
      <c r="BA19" s="155"/>
      <c r="BB19" s="156"/>
      <c r="BC19" s="156"/>
      <c r="BD19" s="156"/>
      <c r="BE19" s="156"/>
      <c r="BF19" s="156"/>
      <c r="BG19" s="156"/>
      <c r="BH19" s="156"/>
      <c r="BI19" s="156"/>
      <c r="BJ19" s="156"/>
      <c r="BK19" s="156"/>
      <c r="BL19" s="157"/>
      <c r="BM19" s="153" t="e">
        <f>'Base de Dados - Resíduos'!BI19/'Base de Dados - Resíduos'!BI16</f>
        <v>#DIV/0!</v>
      </c>
      <c r="BN19" s="156"/>
      <c r="BO19" s="156"/>
      <c r="BP19" s="158"/>
      <c r="BQ19" s="156"/>
      <c r="BR19" s="156"/>
      <c r="BS19" s="156"/>
      <c r="BT19" s="156"/>
      <c r="BU19" s="156"/>
      <c r="BV19" s="156"/>
      <c r="BW19" s="156"/>
      <c r="BX19" s="156"/>
      <c r="BY19" s="156"/>
      <c r="BZ19" s="156"/>
      <c r="CA19" s="159"/>
    </row>
    <row r="20" spans="1:79" x14ac:dyDescent="0.25">
      <c r="A20" s="150" t="s">
        <v>93</v>
      </c>
      <c r="B20" s="285"/>
      <c r="C20" s="113" t="s">
        <v>23</v>
      </c>
      <c r="D20" s="161" t="s">
        <v>130</v>
      </c>
      <c r="E20" s="153">
        <f>'Base de Dados - Resíduos'!G19/'Base de Dados - Resíduos'!G14</f>
        <v>46.474665078892528</v>
      </c>
      <c r="F20" s="154"/>
      <c r="G20" s="154"/>
      <c r="H20" s="155"/>
      <c r="I20" s="156"/>
      <c r="J20" s="156"/>
      <c r="K20" s="156"/>
      <c r="L20" s="156"/>
      <c r="M20" s="156"/>
      <c r="N20" s="156"/>
      <c r="O20" s="156"/>
      <c r="P20" s="156"/>
      <c r="Q20" s="156"/>
      <c r="R20" s="156"/>
      <c r="S20" s="157"/>
      <c r="T20" s="153" t="e">
        <f>'Base de Dados - Resíduos'!V19/'Base de Dados - Resíduos'!V14</f>
        <v>#DIV/0!</v>
      </c>
      <c r="U20" s="156"/>
      <c r="V20" s="156"/>
      <c r="W20" s="155"/>
      <c r="X20" s="156"/>
      <c r="Y20" s="156"/>
      <c r="Z20" s="156"/>
      <c r="AA20" s="156"/>
      <c r="AB20" s="156"/>
      <c r="AC20" s="156"/>
      <c r="AD20" s="156"/>
      <c r="AE20" s="156"/>
      <c r="AF20" s="156"/>
      <c r="AG20" s="156"/>
      <c r="AH20" s="157"/>
      <c r="AI20" s="153" t="e">
        <f>'Base de Dados - Resíduos'!AK19/'Base de Dados - Resíduos'!AK14</f>
        <v>#DIV/0!</v>
      </c>
      <c r="AJ20" s="156"/>
      <c r="AK20" s="156"/>
      <c r="AL20" s="155"/>
      <c r="AM20" s="156"/>
      <c r="AN20" s="156"/>
      <c r="AO20" s="156"/>
      <c r="AP20" s="156"/>
      <c r="AQ20" s="156"/>
      <c r="AR20" s="156"/>
      <c r="AS20" s="156"/>
      <c r="AT20" s="156"/>
      <c r="AU20" s="156"/>
      <c r="AV20" s="156"/>
      <c r="AW20" s="157"/>
      <c r="AX20" s="153" t="e">
        <f>'Base de Dados - Resíduos'!AZ19/'Base de Dados - Resíduos'!AZ14</f>
        <v>#DIV/0!</v>
      </c>
      <c r="AY20" s="156"/>
      <c r="AZ20" s="156"/>
      <c r="BA20" s="155"/>
      <c r="BB20" s="156"/>
      <c r="BC20" s="156"/>
      <c r="BD20" s="156"/>
      <c r="BE20" s="156"/>
      <c r="BF20" s="156"/>
      <c r="BG20" s="156"/>
      <c r="BH20" s="156"/>
      <c r="BI20" s="156"/>
      <c r="BJ20" s="156"/>
      <c r="BK20" s="156"/>
      <c r="BL20" s="157"/>
      <c r="BM20" s="153" t="e">
        <f>'Base de Dados - Resíduos'!BI19/'Base de Dados - Resíduos'!BI14</f>
        <v>#DIV/0!</v>
      </c>
      <c r="BN20" s="156"/>
      <c r="BO20" s="156"/>
      <c r="BP20" s="158"/>
      <c r="BQ20" s="156"/>
      <c r="BR20" s="156"/>
      <c r="BS20" s="156"/>
      <c r="BT20" s="156"/>
      <c r="BU20" s="156"/>
      <c r="BV20" s="156"/>
      <c r="BW20" s="156"/>
      <c r="BX20" s="156"/>
      <c r="BY20" s="156"/>
      <c r="BZ20" s="156"/>
      <c r="CA20" s="159"/>
    </row>
    <row r="21" spans="1:79" ht="33" customHeight="1" x14ac:dyDescent="0.25">
      <c r="A21" s="150" t="s">
        <v>94</v>
      </c>
      <c r="B21" s="285"/>
      <c r="C21" s="113" t="s">
        <v>125</v>
      </c>
      <c r="D21" s="161" t="s">
        <v>132</v>
      </c>
      <c r="E21" s="171"/>
      <c r="F21" s="172" t="str">
        <f>'Base de Dados - Resíduos'!H38</f>
        <v>Sim</v>
      </c>
      <c r="G21" s="172" t="str">
        <f>'Base de Dados - Resíduos'!I38</f>
        <v>Sim</v>
      </c>
      <c r="H21" s="155"/>
      <c r="I21" s="155"/>
      <c r="J21" s="155"/>
      <c r="K21" s="155"/>
      <c r="L21" s="155"/>
      <c r="M21" s="155"/>
      <c r="N21" s="155"/>
      <c r="O21" s="155"/>
      <c r="P21" s="155"/>
      <c r="Q21" s="155"/>
      <c r="R21" s="155"/>
      <c r="S21" s="169"/>
      <c r="T21" s="173"/>
      <c r="U21" s="172">
        <f>'Base de Dados - Resíduos'!W38</f>
        <v>0</v>
      </c>
      <c r="V21" s="172">
        <f>'Base de Dados - Resíduos'!X38</f>
        <v>0</v>
      </c>
      <c r="W21" s="155"/>
      <c r="X21" s="155"/>
      <c r="Y21" s="155"/>
      <c r="Z21" s="155"/>
      <c r="AA21" s="155"/>
      <c r="AB21" s="155"/>
      <c r="AC21" s="155"/>
      <c r="AD21" s="155"/>
      <c r="AE21" s="155"/>
      <c r="AF21" s="155"/>
      <c r="AG21" s="155"/>
      <c r="AH21" s="169"/>
      <c r="AI21" s="173"/>
      <c r="AJ21" s="172">
        <f>'Base de Dados - Resíduos'!AL38</f>
        <v>0</v>
      </c>
      <c r="AK21" s="172">
        <f>'Base de Dados - Resíduos'!AM38</f>
        <v>0</v>
      </c>
      <c r="AL21" s="155"/>
      <c r="AM21" s="155"/>
      <c r="AN21" s="155"/>
      <c r="AO21" s="155"/>
      <c r="AP21" s="155"/>
      <c r="AQ21" s="155"/>
      <c r="AR21" s="155"/>
      <c r="AS21" s="155"/>
      <c r="AT21" s="155"/>
      <c r="AU21" s="155"/>
      <c r="AV21" s="155"/>
      <c r="AW21" s="169"/>
      <c r="AX21" s="173"/>
      <c r="AY21" s="172">
        <f>'Base de Dados - Resíduos'!BA38</f>
        <v>0</v>
      </c>
      <c r="AZ21" s="172">
        <f>'Base de Dados - Resíduos'!BB38</f>
        <v>0</v>
      </c>
      <c r="BA21" s="155"/>
      <c r="BB21" s="155"/>
      <c r="BC21" s="155"/>
      <c r="BD21" s="155"/>
      <c r="BE21" s="155"/>
      <c r="BF21" s="155"/>
      <c r="BG21" s="155"/>
      <c r="BH21" s="155"/>
      <c r="BI21" s="155"/>
      <c r="BJ21" s="155"/>
      <c r="BK21" s="155"/>
      <c r="BL21" s="169"/>
      <c r="BM21" s="173"/>
      <c r="BN21" s="172">
        <f>'Base de Dados - Resíduos'!BJ38</f>
        <v>0</v>
      </c>
      <c r="BO21" s="172">
        <f>'Base de Dados - Resíduos'!BK38</f>
        <v>0</v>
      </c>
      <c r="BP21" s="158"/>
      <c r="BQ21" s="155"/>
      <c r="BR21" s="155"/>
      <c r="BS21" s="155"/>
      <c r="BT21" s="155"/>
      <c r="BU21" s="155"/>
      <c r="BV21" s="158"/>
      <c r="BW21" s="155"/>
      <c r="BX21" s="155"/>
      <c r="BY21" s="155"/>
      <c r="BZ21" s="155"/>
      <c r="CA21" s="170"/>
    </row>
    <row r="22" spans="1:79" x14ac:dyDescent="0.25">
      <c r="A22" s="150" t="s">
        <v>95</v>
      </c>
      <c r="B22" s="285"/>
      <c r="C22" s="113" t="s">
        <v>24</v>
      </c>
      <c r="D22" s="161" t="s">
        <v>134</v>
      </c>
      <c r="E22" s="153">
        <f>('Base de Dados - Resíduos'!G20/1000)/12</f>
        <v>0</v>
      </c>
      <c r="F22" s="154"/>
      <c r="G22" s="154"/>
      <c r="H22" s="78">
        <f>'Base de Dados - Resíduos'!J20/1000</f>
        <v>0</v>
      </c>
      <c r="I22" s="78">
        <f>'Base de Dados - Resíduos'!K20/1000</f>
        <v>0</v>
      </c>
      <c r="J22" s="78">
        <f>'Base de Dados - Resíduos'!L20/1000</f>
        <v>0</v>
      </c>
      <c r="K22" s="78">
        <f>'Base de Dados - Resíduos'!M20/1000</f>
        <v>0</v>
      </c>
      <c r="L22" s="78">
        <f>'Base de Dados - Resíduos'!N20/1000</f>
        <v>0</v>
      </c>
      <c r="M22" s="78">
        <f>'Base de Dados - Resíduos'!O20/1000</f>
        <v>0</v>
      </c>
      <c r="N22" s="78">
        <f>'Base de Dados - Resíduos'!P20/1000</f>
        <v>0</v>
      </c>
      <c r="O22" s="78">
        <f>'Base de Dados - Resíduos'!Q20/1000</f>
        <v>0</v>
      </c>
      <c r="P22" s="78">
        <f>'Base de Dados - Resíduos'!R20/1000</f>
        <v>0</v>
      </c>
      <c r="Q22" s="78">
        <f>'Base de Dados - Resíduos'!S20/1000</f>
        <v>0</v>
      </c>
      <c r="R22" s="78">
        <f>'Base de Dados - Resíduos'!T20/1000</f>
        <v>0</v>
      </c>
      <c r="S22" s="164">
        <f>'Base de Dados - Resíduos'!U20/1000</f>
        <v>0</v>
      </c>
      <c r="T22" s="153">
        <f>('Base de Dados - Resíduos'!V20/1000)/12</f>
        <v>0</v>
      </c>
      <c r="U22" s="156"/>
      <c r="V22" s="156"/>
      <c r="W22" s="78">
        <f>'Base de Dados - Resíduos'!Y20/1000</f>
        <v>0</v>
      </c>
      <c r="X22" s="78">
        <f>'Base de Dados - Resíduos'!Z20/1000</f>
        <v>0</v>
      </c>
      <c r="Y22" s="78">
        <f>'Base de Dados - Resíduos'!AA20/1000</f>
        <v>0</v>
      </c>
      <c r="Z22" s="78">
        <f>'Base de Dados - Resíduos'!AB20/1000</f>
        <v>0</v>
      </c>
      <c r="AA22" s="78">
        <f>'Base de Dados - Resíduos'!AC20/1000</f>
        <v>0</v>
      </c>
      <c r="AB22" s="78">
        <f>'Base de Dados - Resíduos'!AD20/1000</f>
        <v>0</v>
      </c>
      <c r="AC22" s="78">
        <f>'Base de Dados - Resíduos'!AE20/1000</f>
        <v>0</v>
      </c>
      <c r="AD22" s="78">
        <f>'Base de Dados - Resíduos'!AF20/1000</f>
        <v>0</v>
      </c>
      <c r="AE22" s="78">
        <f>'Base de Dados - Resíduos'!AG20/1000</f>
        <v>0</v>
      </c>
      <c r="AF22" s="78">
        <f>'Base de Dados - Resíduos'!AH20/1000</f>
        <v>0</v>
      </c>
      <c r="AG22" s="78">
        <f>'Base de Dados - Resíduos'!AI20/1000</f>
        <v>0</v>
      </c>
      <c r="AH22" s="164">
        <f>'Base de Dados - Resíduos'!AJ20/1000</f>
        <v>0</v>
      </c>
      <c r="AI22" s="153">
        <f>('Base de Dados - Resíduos'!AK20/1000)/12</f>
        <v>0</v>
      </c>
      <c r="AJ22" s="156"/>
      <c r="AK22" s="156"/>
      <c r="AL22" s="78">
        <f>'Base de Dados - Resíduos'!AN20/1000</f>
        <v>0</v>
      </c>
      <c r="AM22" s="78">
        <f>'Base de Dados - Resíduos'!AO20/1000</f>
        <v>0</v>
      </c>
      <c r="AN22" s="78">
        <f>'Base de Dados - Resíduos'!AP20/1000</f>
        <v>0</v>
      </c>
      <c r="AO22" s="78">
        <f>'Base de Dados - Resíduos'!AQ20/1000</f>
        <v>0</v>
      </c>
      <c r="AP22" s="78">
        <f>'Base de Dados - Resíduos'!AR20/1000</f>
        <v>0</v>
      </c>
      <c r="AQ22" s="78">
        <f>'Base de Dados - Resíduos'!AS20/1000</f>
        <v>0</v>
      </c>
      <c r="AR22" s="78">
        <f>'Base de Dados - Resíduos'!AT20/1000</f>
        <v>0</v>
      </c>
      <c r="AS22" s="78">
        <f>'Base de Dados - Resíduos'!AU20/1000</f>
        <v>0</v>
      </c>
      <c r="AT22" s="78">
        <f>'Base de Dados - Resíduos'!AV20/1000</f>
        <v>0</v>
      </c>
      <c r="AU22" s="78">
        <f>'Base de Dados - Resíduos'!AW20/1000</f>
        <v>0</v>
      </c>
      <c r="AV22" s="78">
        <f>'Base de Dados - Resíduos'!AX20/1000</f>
        <v>0</v>
      </c>
      <c r="AW22" s="164">
        <f>'Base de Dados - Resíduos'!AY20/1000</f>
        <v>0</v>
      </c>
      <c r="AX22" s="153">
        <f>('Base de Dados - Resíduos'!AZ20/1000)/12</f>
        <v>0</v>
      </c>
      <c r="AY22" s="156"/>
      <c r="AZ22" s="156"/>
      <c r="BA22" s="78">
        <f>'Base de Dados - Resíduos'!BC20/1000</f>
        <v>0</v>
      </c>
      <c r="BB22" s="78">
        <f>'Base de Dados - Resíduos'!BD20/1000</f>
        <v>0</v>
      </c>
      <c r="BC22" s="78">
        <f>'Base de Dados - Resíduos'!BE20/1000</f>
        <v>0</v>
      </c>
      <c r="BD22" s="78">
        <f>'Base de Dados - Resíduos'!BF20/1000</f>
        <v>0</v>
      </c>
      <c r="BE22" s="78">
        <f>'Base de Dados - Resíduos'!BG20/1000</f>
        <v>0</v>
      </c>
      <c r="BF22" s="78">
        <f>'Base de Dados - Resíduos'!BH20/1000</f>
        <v>0</v>
      </c>
      <c r="BG22" s="78">
        <f>'Base de Dados - Resíduos'!BI20/1000</f>
        <v>0</v>
      </c>
      <c r="BH22" s="78">
        <f>'Base de Dados - Resíduos'!BJ20/1000</f>
        <v>0</v>
      </c>
      <c r="BI22" s="78">
        <f>'Base de Dados - Resíduos'!BK20/1000</f>
        <v>0</v>
      </c>
      <c r="BJ22" s="78">
        <f>'Base de Dados - Resíduos'!BL20/1000</f>
        <v>0</v>
      </c>
      <c r="BK22" s="78">
        <f>'Base de Dados - Resíduos'!BM20/1000</f>
        <v>0</v>
      </c>
      <c r="BL22" s="164">
        <f>'Base de Dados - Resíduos'!BN20/1000</f>
        <v>0</v>
      </c>
      <c r="BM22" s="153">
        <f>('Base de Dados - Resíduos'!BO20/1000)/12</f>
        <v>0</v>
      </c>
      <c r="BN22" s="156"/>
      <c r="BO22" s="156"/>
      <c r="BP22" s="78">
        <f>'Base de Dados - Resíduos'!BR20/1000</f>
        <v>0</v>
      </c>
      <c r="BQ22" s="78">
        <f>'Base de Dados - Resíduos'!BS20/1000</f>
        <v>0</v>
      </c>
      <c r="BR22" s="78">
        <f>'Base de Dados - Resíduos'!BT20/1000</f>
        <v>0</v>
      </c>
      <c r="BS22" s="78">
        <f>'Base de Dados - Resíduos'!BU20/1000</f>
        <v>0</v>
      </c>
      <c r="BT22" s="78">
        <f>'Base de Dados - Resíduos'!BV20/1000</f>
        <v>0</v>
      </c>
      <c r="BU22" s="78">
        <f>'Base de Dados - Resíduos'!BW20/1000</f>
        <v>0</v>
      </c>
      <c r="BV22" s="78">
        <f>'Base de Dados - Resíduos'!BX20/1000</f>
        <v>0</v>
      </c>
      <c r="BW22" s="78">
        <f>'Base de Dados - Resíduos'!BY20/1000</f>
        <v>0</v>
      </c>
      <c r="BX22" s="78">
        <f>'Base de Dados - Resíduos'!BZ20/1000</f>
        <v>0</v>
      </c>
      <c r="BY22" s="78">
        <f>'Base de Dados - Resíduos'!CA20/1000</f>
        <v>0</v>
      </c>
      <c r="BZ22" s="78">
        <f>'Base de Dados - Resíduos'!CB20/1000</f>
        <v>0</v>
      </c>
      <c r="CA22" s="165">
        <f>'Base de Dados - Resíduos'!CC20/1000</f>
        <v>0</v>
      </c>
    </row>
    <row r="23" spans="1:79" ht="15" customHeight="1" x14ac:dyDescent="0.25">
      <c r="A23" s="150" t="s">
        <v>96</v>
      </c>
      <c r="B23" s="285" t="s">
        <v>617</v>
      </c>
      <c r="C23" s="113" t="s">
        <v>23</v>
      </c>
      <c r="D23" s="161" t="s">
        <v>79</v>
      </c>
      <c r="E23" s="153">
        <f>(('Base de Dados - Resíduos'!G20/1000)*100)/'Base de Dados - Resíduos'!G16</f>
        <v>0</v>
      </c>
      <c r="F23" s="154"/>
      <c r="G23" s="154"/>
      <c r="H23" s="155"/>
      <c r="I23" s="156"/>
      <c r="J23" s="156"/>
      <c r="K23" s="156"/>
      <c r="L23" s="156"/>
      <c r="M23" s="156"/>
      <c r="N23" s="156"/>
      <c r="O23" s="156"/>
      <c r="P23" s="156"/>
      <c r="Q23" s="156"/>
      <c r="R23" s="156"/>
      <c r="S23" s="157"/>
      <c r="T23" s="153" t="e">
        <f>(('Base de Dados - Resíduos'!V20/1000)*100)/'Base de Dados - Resíduos'!V16</f>
        <v>#DIV/0!</v>
      </c>
      <c r="U23" s="156"/>
      <c r="V23" s="156"/>
      <c r="W23" s="155"/>
      <c r="X23" s="156"/>
      <c r="Y23" s="156"/>
      <c r="Z23" s="156"/>
      <c r="AA23" s="156"/>
      <c r="AB23" s="156"/>
      <c r="AC23" s="156"/>
      <c r="AD23" s="156"/>
      <c r="AE23" s="156"/>
      <c r="AF23" s="156"/>
      <c r="AG23" s="156"/>
      <c r="AH23" s="157"/>
      <c r="AI23" s="153" t="e">
        <f>(('Base de Dados - Resíduos'!AK20/1000)*100)/'Base de Dados - Resíduos'!AK16</f>
        <v>#DIV/0!</v>
      </c>
      <c r="AJ23" s="156"/>
      <c r="AK23" s="156"/>
      <c r="AL23" s="155"/>
      <c r="AM23" s="156"/>
      <c r="AN23" s="156"/>
      <c r="AO23" s="156"/>
      <c r="AP23" s="156"/>
      <c r="AQ23" s="156"/>
      <c r="AR23" s="156"/>
      <c r="AS23" s="156"/>
      <c r="AT23" s="156"/>
      <c r="AU23" s="156"/>
      <c r="AV23" s="156"/>
      <c r="AW23" s="157"/>
      <c r="AX23" s="153" t="e">
        <f>(('Base de Dados - Resíduos'!AZ20/1000)*100)/'Base de Dados - Resíduos'!AZ16</f>
        <v>#DIV/0!</v>
      </c>
      <c r="AY23" s="156"/>
      <c r="AZ23" s="156"/>
      <c r="BA23" s="155"/>
      <c r="BB23" s="156"/>
      <c r="BC23" s="156"/>
      <c r="BD23" s="156"/>
      <c r="BE23" s="156"/>
      <c r="BF23" s="156"/>
      <c r="BG23" s="156"/>
      <c r="BH23" s="156"/>
      <c r="BI23" s="156"/>
      <c r="BJ23" s="156"/>
      <c r="BK23" s="156"/>
      <c r="BL23" s="157"/>
      <c r="BM23" s="153" t="e">
        <f>(('Base de Dados - Resíduos'!BI20/1000)*100)/'Base de Dados - Resíduos'!BI16</f>
        <v>#DIV/0!</v>
      </c>
      <c r="BN23" s="156"/>
      <c r="BO23" s="156"/>
      <c r="BP23" s="158"/>
      <c r="BQ23" s="156"/>
      <c r="BR23" s="156"/>
      <c r="BS23" s="156"/>
      <c r="BT23" s="156"/>
      <c r="BU23" s="156"/>
      <c r="BV23" s="156"/>
      <c r="BW23" s="156"/>
      <c r="BX23" s="156"/>
      <c r="BY23" s="156"/>
      <c r="BZ23" s="156"/>
      <c r="CA23" s="159"/>
    </row>
    <row r="24" spans="1:79" x14ac:dyDescent="0.25">
      <c r="A24" s="150" t="s">
        <v>97</v>
      </c>
      <c r="B24" s="285"/>
      <c r="C24" s="113" t="s">
        <v>23</v>
      </c>
      <c r="D24" s="161" t="s">
        <v>79</v>
      </c>
      <c r="E24" s="153">
        <f>('Base de Dados - Resíduos'!G21*100)/'Base de Dados - Resíduos'!G18</f>
        <v>0</v>
      </c>
      <c r="F24" s="154"/>
      <c r="G24" s="154"/>
      <c r="H24" s="155"/>
      <c r="I24" s="156"/>
      <c r="J24" s="156"/>
      <c r="K24" s="156"/>
      <c r="L24" s="156"/>
      <c r="M24" s="156"/>
      <c r="N24" s="156"/>
      <c r="O24" s="156"/>
      <c r="P24" s="156"/>
      <c r="Q24" s="156"/>
      <c r="R24" s="156"/>
      <c r="S24" s="157"/>
      <c r="T24" s="153" t="e">
        <f>('Base de Dados - Resíduos'!V21*100)/'Base de Dados - Resíduos'!V18</f>
        <v>#DIV/0!</v>
      </c>
      <c r="U24" s="156"/>
      <c r="V24" s="156"/>
      <c r="W24" s="155"/>
      <c r="X24" s="156"/>
      <c r="Y24" s="156"/>
      <c r="Z24" s="156"/>
      <c r="AA24" s="156"/>
      <c r="AB24" s="156"/>
      <c r="AC24" s="156"/>
      <c r="AD24" s="156"/>
      <c r="AE24" s="156"/>
      <c r="AF24" s="156"/>
      <c r="AG24" s="156"/>
      <c r="AH24" s="157"/>
      <c r="AI24" s="153" t="e">
        <f>('Base de Dados - Resíduos'!AK21*100)/'Base de Dados - Resíduos'!AK18</f>
        <v>#DIV/0!</v>
      </c>
      <c r="AJ24" s="156"/>
      <c r="AK24" s="156"/>
      <c r="AL24" s="155"/>
      <c r="AM24" s="156"/>
      <c r="AN24" s="156"/>
      <c r="AO24" s="156"/>
      <c r="AP24" s="156"/>
      <c r="AQ24" s="156"/>
      <c r="AR24" s="156"/>
      <c r="AS24" s="156"/>
      <c r="AT24" s="156"/>
      <c r="AU24" s="156"/>
      <c r="AV24" s="156"/>
      <c r="AW24" s="157"/>
      <c r="AX24" s="153" t="e">
        <f>('Base de Dados - Resíduos'!AZ21*100)/'Base de Dados - Resíduos'!AZ18</f>
        <v>#DIV/0!</v>
      </c>
      <c r="AY24" s="156"/>
      <c r="AZ24" s="156"/>
      <c r="BA24" s="155"/>
      <c r="BB24" s="156"/>
      <c r="BC24" s="156"/>
      <c r="BD24" s="156"/>
      <c r="BE24" s="156"/>
      <c r="BF24" s="156"/>
      <c r="BG24" s="156"/>
      <c r="BH24" s="156"/>
      <c r="BI24" s="156"/>
      <c r="BJ24" s="156"/>
      <c r="BK24" s="156"/>
      <c r="BL24" s="157"/>
      <c r="BM24" s="153" t="e">
        <f>('Base de Dados - Resíduos'!BI21*100)/'Base de Dados - Resíduos'!BI18</f>
        <v>#DIV/0!</v>
      </c>
      <c r="BN24" s="156"/>
      <c r="BO24" s="156"/>
      <c r="BP24" s="158"/>
      <c r="BQ24" s="156"/>
      <c r="BR24" s="156"/>
      <c r="BS24" s="156"/>
      <c r="BT24" s="156"/>
      <c r="BU24" s="156"/>
      <c r="BV24" s="156"/>
      <c r="BW24" s="156"/>
      <c r="BX24" s="156"/>
      <c r="BY24" s="156"/>
      <c r="BZ24" s="156"/>
      <c r="CA24" s="159"/>
    </row>
    <row r="25" spans="1:79" ht="31.5" customHeight="1" x14ac:dyDescent="0.25">
      <c r="A25" s="150" t="s">
        <v>98</v>
      </c>
      <c r="B25" s="285"/>
      <c r="C25" s="113" t="s">
        <v>125</v>
      </c>
      <c r="D25" s="161" t="s">
        <v>132</v>
      </c>
      <c r="E25" s="171"/>
      <c r="F25" s="172" t="str">
        <f>'Base de Dados - Resíduos'!H39</f>
        <v>Não</v>
      </c>
      <c r="G25" s="172" t="str">
        <f>'Base de Dados - Resíduos'!I39</f>
        <v>Não</v>
      </c>
      <c r="H25" s="155"/>
      <c r="I25" s="155"/>
      <c r="J25" s="155"/>
      <c r="K25" s="155"/>
      <c r="L25" s="155"/>
      <c r="M25" s="155"/>
      <c r="N25" s="155"/>
      <c r="O25" s="155"/>
      <c r="P25" s="155"/>
      <c r="Q25" s="155"/>
      <c r="R25" s="155"/>
      <c r="S25" s="169"/>
      <c r="T25" s="173"/>
      <c r="U25" s="172">
        <f>'Base de Dados - Resíduos'!W39</f>
        <v>0</v>
      </c>
      <c r="V25" s="172">
        <f>'Base de Dados - Resíduos'!X39</f>
        <v>0</v>
      </c>
      <c r="W25" s="155"/>
      <c r="X25" s="155"/>
      <c r="Y25" s="155"/>
      <c r="Z25" s="155"/>
      <c r="AA25" s="155"/>
      <c r="AB25" s="155"/>
      <c r="AC25" s="155"/>
      <c r="AD25" s="155"/>
      <c r="AE25" s="155"/>
      <c r="AF25" s="155"/>
      <c r="AG25" s="155"/>
      <c r="AH25" s="169"/>
      <c r="AI25" s="173"/>
      <c r="AJ25" s="172">
        <f>'Base de Dados - Resíduos'!AL39</f>
        <v>0</v>
      </c>
      <c r="AK25" s="172">
        <f>'Base de Dados - Resíduos'!AM39</f>
        <v>0</v>
      </c>
      <c r="AL25" s="155"/>
      <c r="AM25" s="155"/>
      <c r="AN25" s="155"/>
      <c r="AO25" s="155"/>
      <c r="AP25" s="155"/>
      <c r="AQ25" s="155"/>
      <c r="AR25" s="155"/>
      <c r="AS25" s="155"/>
      <c r="AT25" s="155"/>
      <c r="AU25" s="155"/>
      <c r="AV25" s="155"/>
      <c r="AW25" s="169"/>
      <c r="AX25" s="173"/>
      <c r="AY25" s="172">
        <f>'Base de Dados - Resíduos'!BA39</f>
        <v>0</v>
      </c>
      <c r="AZ25" s="172">
        <f>'Base de Dados - Resíduos'!BB39</f>
        <v>0</v>
      </c>
      <c r="BA25" s="155"/>
      <c r="BB25" s="155"/>
      <c r="BC25" s="155"/>
      <c r="BD25" s="155"/>
      <c r="BE25" s="155"/>
      <c r="BF25" s="155"/>
      <c r="BG25" s="155"/>
      <c r="BH25" s="155"/>
      <c r="BI25" s="155"/>
      <c r="BJ25" s="155"/>
      <c r="BK25" s="155"/>
      <c r="BL25" s="169"/>
      <c r="BM25" s="173"/>
      <c r="BN25" s="172">
        <f>'Base de Dados - Resíduos'!BJ39</f>
        <v>0</v>
      </c>
      <c r="BO25" s="172">
        <f>'Base de Dados - Resíduos'!BK39</f>
        <v>0</v>
      </c>
      <c r="BP25" s="158"/>
      <c r="BQ25" s="155"/>
      <c r="BR25" s="155"/>
      <c r="BS25" s="155"/>
      <c r="BT25" s="155"/>
      <c r="BU25" s="155"/>
      <c r="BV25" s="158"/>
      <c r="BW25" s="155"/>
      <c r="BX25" s="155"/>
      <c r="BY25" s="155"/>
      <c r="BZ25" s="155"/>
      <c r="CA25" s="170"/>
    </row>
    <row r="26" spans="1:79" ht="16.5" customHeight="1" x14ac:dyDescent="0.25">
      <c r="A26" s="150" t="s">
        <v>99</v>
      </c>
      <c r="B26" s="285" t="s">
        <v>618</v>
      </c>
      <c r="C26" s="113" t="s">
        <v>23</v>
      </c>
      <c r="D26" s="161" t="s">
        <v>135</v>
      </c>
      <c r="E26" s="153">
        <f>('Base de Dados - Resíduos'!G22*1000)/'Base de Dados - Resíduos'!G23</f>
        <v>0</v>
      </c>
      <c r="F26" s="154"/>
      <c r="G26" s="154"/>
      <c r="H26" s="155"/>
      <c r="I26" s="156"/>
      <c r="J26" s="156"/>
      <c r="K26" s="156"/>
      <c r="L26" s="156"/>
      <c r="M26" s="156"/>
      <c r="N26" s="156"/>
      <c r="O26" s="156"/>
      <c r="P26" s="156"/>
      <c r="Q26" s="156"/>
      <c r="R26" s="156"/>
      <c r="S26" s="157"/>
      <c r="T26" s="153" t="e">
        <f>('Base de Dados - Resíduos'!V22*1000)/'Base de Dados - Resíduos'!V23</f>
        <v>#DIV/0!</v>
      </c>
      <c r="U26" s="156"/>
      <c r="V26" s="156"/>
      <c r="W26" s="155"/>
      <c r="X26" s="156"/>
      <c r="Y26" s="156"/>
      <c r="Z26" s="156"/>
      <c r="AA26" s="156"/>
      <c r="AB26" s="156"/>
      <c r="AC26" s="156"/>
      <c r="AD26" s="156"/>
      <c r="AE26" s="156"/>
      <c r="AF26" s="156"/>
      <c r="AG26" s="156"/>
      <c r="AH26" s="157"/>
      <c r="AI26" s="153" t="e">
        <f>('Base de Dados - Resíduos'!AK22*1000)/'Base de Dados - Resíduos'!AK23</f>
        <v>#DIV/0!</v>
      </c>
      <c r="AJ26" s="156"/>
      <c r="AK26" s="156"/>
      <c r="AL26" s="155"/>
      <c r="AM26" s="156"/>
      <c r="AN26" s="156"/>
      <c r="AO26" s="156"/>
      <c r="AP26" s="156"/>
      <c r="AQ26" s="156"/>
      <c r="AR26" s="156"/>
      <c r="AS26" s="156"/>
      <c r="AT26" s="156"/>
      <c r="AU26" s="156"/>
      <c r="AV26" s="156"/>
      <c r="AW26" s="157"/>
      <c r="AX26" s="153" t="e">
        <f>('Base de Dados - Resíduos'!AZ22*1000)/'Base de Dados - Resíduos'!AZ23</f>
        <v>#DIV/0!</v>
      </c>
      <c r="AY26" s="156"/>
      <c r="AZ26" s="156"/>
      <c r="BA26" s="155"/>
      <c r="BB26" s="156"/>
      <c r="BC26" s="156"/>
      <c r="BD26" s="156"/>
      <c r="BE26" s="156"/>
      <c r="BF26" s="156"/>
      <c r="BG26" s="156"/>
      <c r="BH26" s="156"/>
      <c r="BI26" s="156"/>
      <c r="BJ26" s="156"/>
      <c r="BK26" s="156"/>
      <c r="BL26" s="157"/>
      <c r="BM26" s="153" t="e">
        <f>('Base de Dados - Resíduos'!BI22*1000)/'Base de Dados - Resíduos'!BI23</f>
        <v>#DIV/0!</v>
      </c>
      <c r="BN26" s="156"/>
      <c r="BO26" s="156"/>
      <c r="BP26" s="158"/>
      <c r="BQ26" s="156"/>
      <c r="BR26" s="156"/>
      <c r="BS26" s="156"/>
      <c r="BT26" s="156"/>
      <c r="BU26" s="156"/>
      <c r="BV26" s="156"/>
      <c r="BW26" s="156"/>
      <c r="BX26" s="156"/>
      <c r="BY26" s="156"/>
      <c r="BZ26" s="156"/>
      <c r="CA26" s="159"/>
    </row>
    <row r="27" spans="1:79" ht="15.75" customHeight="1" x14ac:dyDescent="0.25">
      <c r="A27" s="150" t="s">
        <v>100</v>
      </c>
      <c r="B27" s="285" t="s">
        <v>619</v>
      </c>
      <c r="C27" s="113" t="s">
        <v>23</v>
      </c>
      <c r="D27" s="161" t="s">
        <v>135</v>
      </c>
      <c r="E27" s="153">
        <f>('Base de Dados - Resíduos'!G24*1000)/'Base de Dados - Resíduos'!G23</f>
        <v>0</v>
      </c>
      <c r="F27" s="154"/>
      <c r="G27" s="154"/>
      <c r="H27" s="155"/>
      <c r="I27" s="156"/>
      <c r="J27" s="156"/>
      <c r="K27" s="156"/>
      <c r="L27" s="156"/>
      <c r="M27" s="156"/>
      <c r="N27" s="156"/>
      <c r="O27" s="156"/>
      <c r="P27" s="156"/>
      <c r="Q27" s="156"/>
      <c r="R27" s="156"/>
      <c r="S27" s="157"/>
      <c r="T27" s="153" t="e">
        <f>('Base de Dados - Resíduos'!V24*1000)/'Base de Dados - Resíduos'!V23</f>
        <v>#DIV/0!</v>
      </c>
      <c r="U27" s="156"/>
      <c r="V27" s="156"/>
      <c r="W27" s="155"/>
      <c r="X27" s="156"/>
      <c r="Y27" s="156"/>
      <c r="Z27" s="156"/>
      <c r="AA27" s="156"/>
      <c r="AB27" s="156"/>
      <c r="AC27" s="156"/>
      <c r="AD27" s="156"/>
      <c r="AE27" s="156"/>
      <c r="AF27" s="156"/>
      <c r="AG27" s="156"/>
      <c r="AH27" s="157"/>
      <c r="AI27" s="153" t="e">
        <f>('Base de Dados - Resíduos'!AK24*1000)/'Base de Dados - Resíduos'!AK23</f>
        <v>#DIV/0!</v>
      </c>
      <c r="AJ27" s="156"/>
      <c r="AK27" s="156"/>
      <c r="AL27" s="155"/>
      <c r="AM27" s="156"/>
      <c r="AN27" s="156"/>
      <c r="AO27" s="156"/>
      <c r="AP27" s="156"/>
      <c r="AQ27" s="156"/>
      <c r="AR27" s="156"/>
      <c r="AS27" s="156"/>
      <c r="AT27" s="156"/>
      <c r="AU27" s="156"/>
      <c r="AV27" s="156"/>
      <c r="AW27" s="157"/>
      <c r="AX27" s="153" t="e">
        <f>('Base de Dados - Resíduos'!AZ24*1000)/'Base de Dados - Resíduos'!AZ23</f>
        <v>#DIV/0!</v>
      </c>
      <c r="AY27" s="156"/>
      <c r="AZ27" s="156"/>
      <c r="BA27" s="155"/>
      <c r="BB27" s="156"/>
      <c r="BC27" s="156"/>
      <c r="BD27" s="156"/>
      <c r="BE27" s="156"/>
      <c r="BF27" s="156"/>
      <c r="BG27" s="156"/>
      <c r="BH27" s="156"/>
      <c r="BI27" s="156"/>
      <c r="BJ27" s="156"/>
      <c r="BK27" s="156"/>
      <c r="BL27" s="157"/>
      <c r="BM27" s="153" t="e">
        <f>('Base de Dados - Resíduos'!BI24*1000)/'Base de Dados - Resíduos'!BI23</f>
        <v>#DIV/0!</v>
      </c>
      <c r="BN27" s="156"/>
      <c r="BO27" s="156"/>
      <c r="BP27" s="158"/>
      <c r="BQ27" s="156"/>
      <c r="BR27" s="156"/>
      <c r="BS27" s="156"/>
      <c r="BT27" s="156"/>
      <c r="BU27" s="156"/>
      <c r="BV27" s="156"/>
      <c r="BW27" s="156"/>
      <c r="BX27" s="156"/>
      <c r="BY27" s="156"/>
      <c r="BZ27" s="156"/>
      <c r="CA27" s="159"/>
    </row>
    <row r="28" spans="1:79" ht="17.25" customHeight="1" x14ac:dyDescent="0.25">
      <c r="A28" s="150" t="s">
        <v>101</v>
      </c>
      <c r="B28" s="285"/>
      <c r="C28" s="113" t="s">
        <v>23</v>
      </c>
      <c r="D28" s="161" t="s">
        <v>79</v>
      </c>
      <c r="E28" s="153">
        <f>('Base de Dados - Resíduos'!G25*100)/'Base de Dados - Resíduos'!G26</f>
        <v>0</v>
      </c>
      <c r="F28" s="154"/>
      <c r="G28" s="154"/>
      <c r="H28" s="155"/>
      <c r="I28" s="156"/>
      <c r="J28" s="156"/>
      <c r="K28" s="156"/>
      <c r="L28" s="156"/>
      <c r="M28" s="156"/>
      <c r="N28" s="156"/>
      <c r="O28" s="156"/>
      <c r="P28" s="156"/>
      <c r="Q28" s="156"/>
      <c r="R28" s="156"/>
      <c r="S28" s="157"/>
      <c r="T28" s="153" t="e">
        <f>('Base de Dados - Resíduos'!V25*100)/'Base de Dados - Resíduos'!V26</f>
        <v>#DIV/0!</v>
      </c>
      <c r="U28" s="156"/>
      <c r="V28" s="156"/>
      <c r="W28" s="155"/>
      <c r="X28" s="156"/>
      <c r="Y28" s="156"/>
      <c r="Z28" s="156"/>
      <c r="AA28" s="156"/>
      <c r="AB28" s="156"/>
      <c r="AC28" s="156"/>
      <c r="AD28" s="156"/>
      <c r="AE28" s="156"/>
      <c r="AF28" s="156"/>
      <c r="AG28" s="156"/>
      <c r="AH28" s="157"/>
      <c r="AI28" s="153" t="e">
        <f>('Base de Dados - Resíduos'!AK25*100)/'Base de Dados - Resíduos'!AK26</f>
        <v>#DIV/0!</v>
      </c>
      <c r="AJ28" s="156"/>
      <c r="AK28" s="156"/>
      <c r="AL28" s="155"/>
      <c r="AM28" s="156"/>
      <c r="AN28" s="156"/>
      <c r="AO28" s="156"/>
      <c r="AP28" s="156"/>
      <c r="AQ28" s="156"/>
      <c r="AR28" s="156"/>
      <c r="AS28" s="156"/>
      <c r="AT28" s="156"/>
      <c r="AU28" s="156"/>
      <c r="AV28" s="156"/>
      <c r="AW28" s="157"/>
      <c r="AX28" s="153" t="e">
        <f>('Base de Dados - Resíduos'!AZ25*100)/'Base de Dados - Resíduos'!AZ26</f>
        <v>#DIV/0!</v>
      </c>
      <c r="AY28" s="156"/>
      <c r="AZ28" s="156"/>
      <c r="BA28" s="155"/>
      <c r="BB28" s="156"/>
      <c r="BC28" s="156"/>
      <c r="BD28" s="156"/>
      <c r="BE28" s="156"/>
      <c r="BF28" s="156"/>
      <c r="BG28" s="156"/>
      <c r="BH28" s="156"/>
      <c r="BI28" s="156"/>
      <c r="BJ28" s="156"/>
      <c r="BK28" s="156"/>
      <c r="BL28" s="157"/>
      <c r="BM28" s="153" t="e">
        <f>('Base de Dados - Resíduos'!BI25*100)/'Base de Dados - Resíduos'!BI26</f>
        <v>#DIV/0!</v>
      </c>
      <c r="BN28" s="156"/>
      <c r="BO28" s="156"/>
      <c r="BP28" s="158"/>
      <c r="BQ28" s="156"/>
      <c r="BR28" s="156"/>
      <c r="BS28" s="156"/>
      <c r="BT28" s="156"/>
      <c r="BU28" s="156"/>
      <c r="BV28" s="156"/>
      <c r="BW28" s="156"/>
      <c r="BX28" s="156"/>
      <c r="BY28" s="156"/>
      <c r="BZ28" s="156"/>
      <c r="CA28" s="159"/>
    </row>
    <row r="29" spans="1:79" x14ac:dyDescent="0.25">
      <c r="A29" s="150" t="s">
        <v>102</v>
      </c>
      <c r="B29" s="285"/>
      <c r="C29" s="113" t="s">
        <v>23</v>
      </c>
      <c r="D29" s="161" t="s">
        <v>166</v>
      </c>
      <c r="E29" s="153">
        <f>'Base de Dados - Resíduos'!G27</f>
        <v>0</v>
      </c>
      <c r="F29" s="154"/>
      <c r="G29" s="154"/>
      <c r="H29" s="155"/>
      <c r="I29" s="156"/>
      <c r="J29" s="156"/>
      <c r="K29" s="156"/>
      <c r="L29" s="156"/>
      <c r="M29" s="156"/>
      <c r="N29" s="156"/>
      <c r="O29" s="156"/>
      <c r="P29" s="156"/>
      <c r="Q29" s="156"/>
      <c r="R29" s="156"/>
      <c r="S29" s="157"/>
      <c r="T29" s="153">
        <f>'Base de Dados - Resíduos'!V27</f>
        <v>0</v>
      </c>
      <c r="U29" s="156"/>
      <c r="V29" s="156"/>
      <c r="W29" s="155"/>
      <c r="X29" s="156"/>
      <c r="Y29" s="156"/>
      <c r="Z29" s="156"/>
      <c r="AA29" s="156"/>
      <c r="AB29" s="156"/>
      <c r="AC29" s="156"/>
      <c r="AD29" s="156"/>
      <c r="AE29" s="156"/>
      <c r="AF29" s="156"/>
      <c r="AG29" s="156"/>
      <c r="AH29" s="157"/>
      <c r="AI29" s="153">
        <f>'Base de Dados - Resíduos'!AK27</f>
        <v>0</v>
      </c>
      <c r="AJ29" s="156"/>
      <c r="AK29" s="156"/>
      <c r="AL29" s="155"/>
      <c r="AM29" s="156"/>
      <c r="AN29" s="156"/>
      <c r="AO29" s="156"/>
      <c r="AP29" s="156"/>
      <c r="AQ29" s="156"/>
      <c r="AR29" s="156"/>
      <c r="AS29" s="156"/>
      <c r="AT29" s="156"/>
      <c r="AU29" s="156"/>
      <c r="AV29" s="156"/>
      <c r="AW29" s="157"/>
      <c r="AX29" s="153">
        <f>'Base de Dados - Resíduos'!AZ27</f>
        <v>0</v>
      </c>
      <c r="AY29" s="156"/>
      <c r="AZ29" s="156"/>
      <c r="BA29" s="155"/>
      <c r="BB29" s="156"/>
      <c r="BC29" s="156"/>
      <c r="BD29" s="156"/>
      <c r="BE29" s="156"/>
      <c r="BF29" s="156"/>
      <c r="BG29" s="156"/>
      <c r="BH29" s="156"/>
      <c r="BI29" s="156"/>
      <c r="BJ29" s="156"/>
      <c r="BK29" s="156"/>
      <c r="BL29" s="157"/>
      <c r="BM29" s="153">
        <f>'Base de Dados - Resíduos'!BI27</f>
        <v>0</v>
      </c>
      <c r="BN29" s="156"/>
      <c r="BO29" s="156"/>
      <c r="BP29" s="158"/>
      <c r="BQ29" s="156"/>
      <c r="BR29" s="156"/>
      <c r="BS29" s="156"/>
      <c r="BT29" s="156"/>
      <c r="BU29" s="156"/>
      <c r="BV29" s="156"/>
      <c r="BW29" s="156"/>
      <c r="BX29" s="156"/>
      <c r="BY29" s="156"/>
      <c r="BZ29" s="156"/>
      <c r="CA29" s="159"/>
    </row>
    <row r="30" spans="1:79" x14ac:dyDescent="0.25">
      <c r="A30" s="150" t="s">
        <v>103</v>
      </c>
      <c r="B30" s="285"/>
      <c r="C30" s="113" t="s">
        <v>125</v>
      </c>
      <c r="D30" s="161" t="s">
        <v>136</v>
      </c>
      <c r="E30" s="162"/>
      <c r="F30" s="78" t="e">
        <f>'Base de Dados - Resíduos'!H27/'Base de Dados - Resíduos'!H25</f>
        <v>#DIV/0!</v>
      </c>
      <c r="G30" s="78" t="e">
        <f>'Base de Dados - Resíduos'!I27/'Base de Dados - Resíduos'!I25</f>
        <v>#DIV/0!</v>
      </c>
      <c r="H30" s="155"/>
      <c r="I30" s="156"/>
      <c r="J30" s="156"/>
      <c r="K30" s="156"/>
      <c r="L30" s="156"/>
      <c r="M30" s="156"/>
      <c r="N30" s="155"/>
      <c r="O30" s="156"/>
      <c r="P30" s="156"/>
      <c r="Q30" s="156"/>
      <c r="R30" s="156"/>
      <c r="S30" s="157"/>
      <c r="T30" s="163"/>
      <c r="U30" s="78" t="e">
        <f>'Base de Dados - Resíduos'!W27/'Base de Dados - Resíduos'!W25</f>
        <v>#DIV/0!</v>
      </c>
      <c r="V30" s="78" t="e">
        <f>'Base de Dados - Resíduos'!X27/'Base de Dados - Resíduos'!X25</f>
        <v>#DIV/0!</v>
      </c>
      <c r="W30" s="155"/>
      <c r="X30" s="156"/>
      <c r="Y30" s="156"/>
      <c r="Z30" s="156"/>
      <c r="AA30" s="156"/>
      <c r="AB30" s="156"/>
      <c r="AC30" s="155"/>
      <c r="AD30" s="156"/>
      <c r="AE30" s="156"/>
      <c r="AF30" s="156"/>
      <c r="AG30" s="156"/>
      <c r="AH30" s="157"/>
      <c r="AI30" s="163"/>
      <c r="AJ30" s="78" t="e">
        <f>'Base de Dados - Resíduos'!AL27/'Base de Dados - Resíduos'!AL25</f>
        <v>#DIV/0!</v>
      </c>
      <c r="AK30" s="78" t="e">
        <f>'Base de Dados - Resíduos'!AM27/'Base de Dados - Resíduos'!AM25</f>
        <v>#DIV/0!</v>
      </c>
      <c r="AL30" s="155"/>
      <c r="AM30" s="156"/>
      <c r="AN30" s="156"/>
      <c r="AO30" s="156"/>
      <c r="AP30" s="156"/>
      <c r="AQ30" s="156"/>
      <c r="AR30" s="155"/>
      <c r="AS30" s="156"/>
      <c r="AT30" s="156"/>
      <c r="AU30" s="156"/>
      <c r="AV30" s="156"/>
      <c r="AW30" s="157"/>
      <c r="AX30" s="163"/>
      <c r="AY30" s="78" t="e">
        <f>'Base de Dados - Resíduos'!BA27/'Base de Dados - Resíduos'!BA25</f>
        <v>#DIV/0!</v>
      </c>
      <c r="AZ30" s="78" t="e">
        <f>'Base de Dados - Resíduos'!BB27/'Base de Dados - Resíduos'!BB25</f>
        <v>#DIV/0!</v>
      </c>
      <c r="BA30" s="155"/>
      <c r="BB30" s="156"/>
      <c r="BC30" s="156"/>
      <c r="BD30" s="156"/>
      <c r="BE30" s="156"/>
      <c r="BF30" s="156"/>
      <c r="BG30" s="155"/>
      <c r="BH30" s="156"/>
      <c r="BI30" s="156"/>
      <c r="BJ30" s="156"/>
      <c r="BK30" s="156"/>
      <c r="BL30" s="157"/>
      <c r="BM30" s="163"/>
      <c r="BN30" s="78" t="e">
        <f>'Base de Dados - Resíduos'!BJ27/'Base de Dados - Resíduos'!BJ25</f>
        <v>#DIV/0!</v>
      </c>
      <c r="BO30" s="78" t="e">
        <f>'Base de Dados - Resíduos'!BK27/'Base de Dados - Resíduos'!BK25</f>
        <v>#DIV/0!</v>
      </c>
      <c r="BP30" s="158"/>
      <c r="BQ30" s="156"/>
      <c r="BR30" s="156"/>
      <c r="BS30" s="156"/>
      <c r="BT30" s="156"/>
      <c r="BU30" s="156"/>
      <c r="BV30" s="158"/>
      <c r="BW30" s="156"/>
      <c r="BX30" s="156"/>
      <c r="BY30" s="156"/>
      <c r="BZ30" s="156"/>
      <c r="CA30" s="159"/>
    </row>
    <row r="31" spans="1:79" ht="25.5" x14ac:dyDescent="0.25">
      <c r="A31" s="150" t="s">
        <v>104</v>
      </c>
      <c r="B31" s="285" t="s">
        <v>620</v>
      </c>
      <c r="C31" s="113" t="s">
        <v>23</v>
      </c>
      <c r="D31" s="161" t="s">
        <v>79</v>
      </c>
      <c r="E31" s="153">
        <f>('Base de Dados - Resíduos'!G27*100)/'Base de Dados - Resíduos'!G18</f>
        <v>0</v>
      </c>
      <c r="F31" s="154"/>
      <c r="G31" s="154"/>
      <c r="H31" s="155"/>
      <c r="I31" s="156"/>
      <c r="J31" s="156"/>
      <c r="K31" s="156"/>
      <c r="L31" s="156"/>
      <c r="M31" s="156"/>
      <c r="N31" s="156"/>
      <c r="O31" s="156"/>
      <c r="P31" s="156"/>
      <c r="Q31" s="156"/>
      <c r="R31" s="156"/>
      <c r="S31" s="157"/>
      <c r="T31" s="153" t="e">
        <f>('Base de Dados - Resíduos'!V27*100)/'Base de Dados - Resíduos'!V18</f>
        <v>#DIV/0!</v>
      </c>
      <c r="U31" s="156"/>
      <c r="V31" s="156"/>
      <c r="W31" s="155"/>
      <c r="X31" s="156"/>
      <c r="Y31" s="156"/>
      <c r="Z31" s="156"/>
      <c r="AA31" s="156"/>
      <c r="AB31" s="156"/>
      <c r="AC31" s="156"/>
      <c r="AD31" s="156"/>
      <c r="AE31" s="156"/>
      <c r="AF31" s="156"/>
      <c r="AG31" s="156"/>
      <c r="AH31" s="157"/>
      <c r="AI31" s="153" t="e">
        <f>('Base de Dados - Resíduos'!AK27*100)/'Base de Dados - Resíduos'!AK18</f>
        <v>#DIV/0!</v>
      </c>
      <c r="AJ31" s="156"/>
      <c r="AK31" s="156"/>
      <c r="AL31" s="155"/>
      <c r="AM31" s="156"/>
      <c r="AN31" s="156"/>
      <c r="AO31" s="156"/>
      <c r="AP31" s="156"/>
      <c r="AQ31" s="156"/>
      <c r="AR31" s="156"/>
      <c r="AS31" s="156"/>
      <c r="AT31" s="156"/>
      <c r="AU31" s="156"/>
      <c r="AV31" s="156"/>
      <c r="AW31" s="157"/>
      <c r="AX31" s="153" t="e">
        <f>('Base de Dados - Resíduos'!AZ27*100)/'Base de Dados - Resíduos'!AZ18</f>
        <v>#DIV/0!</v>
      </c>
      <c r="AY31" s="156"/>
      <c r="AZ31" s="156"/>
      <c r="BA31" s="155"/>
      <c r="BB31" s="156"/>
      <c r="BC31" s="156"/>
      <c r="BD31" s="156"/>
      <c r="BE31" s="156"/>
      <c r="BF31" s="156"/>
      <c r="BG31" s="156"/>
      <c r="BH31" s="156"/>
      <c r="BI31" s="156"/>
      <c r="BJ31" s="156"/>
      <c r="BK31" s="156"/>
      <c r="BL31" s="157"/>
      <c r="BM31" s="153" t="e">
        <f>('Base de Dados - Resíduos'!BI27*100)/'Base de Dados - Resíduos'!BI18</f>
        <v>#DIV/0!</v>
      </c>
      <c r="BN31" s="156"/>
      <c r="BO31" s="156"/>
      <c r="BP31" s="158"/>
      <c r="BQ31" s="156"/>
      <c r="BR31" s="156"/>
      <c r="BS31" s="156"/>
      <c r="BT31" s="156"/>
      <c r="BU31" s="156"/>
      <c r="BV31" s="156"/>
      <c r="BW31" s="156"/>
      <c r="BX31" s="156"/>
      <c r="BY31" s="156"/>
      <c r="BZ31" s="156"/>
      <c r="CA31" s="159"/>
    </row>
    <row r="32" spans="1:79" ht="30" customHeight="1" x14ac:dyDescent="0.25">
      <c r="A32" s="150" t="s">
        <v>105</v>
      </c>
      <c r="B32" s="285"/>
      <c r="C32" s="113" t="s">
        <v>23</v>
      </c>
      <c r="D32" s="161" t="s">
        <v>79</v>
      </c>
      <c r="E32" s="153">
        <f>('Base de Dados - Resíduos'!G28*100)/'Base de Dados - Resíduos'!G10</f>
        <v>0</v>
      </c>
      <c r="F32" s="154"/>
      <c r="G32" s="154"/>
      <c r="H32" s="155"/>
      <c r="I32" s="156"/>
      <c r="J32" s="156"/>
      <c r="K32" s="156"/>
      <c r="L32" s="156"/>
      <c r="M32" s="156"/>
      <c r="N32" s="156"/>
      <c r="O32" s="156"/>
      <c r="P32" s="156"/>
      <c r="Q32" s="156"/>
      <c r="R32" s="156"/>
      <c r="S32" s="157"/>
      <c r="T32" s="153" t="e">
        <f>('Base de Dados - Resíduos'!V28*100)/'Base de Dados - Resíduos'!V10</f>
        <v>#DIV/0!</v>
      </c>
      <c r="U32" s="156"/>
      <c r="V32" s="156"/>
      <c r="W32" s="155"/>
      <c r="X32" s="156"/>
      <c r="Y32" s="156"/>
      <c r="Z32" s="156"/>
      <c r="AA32" s="156"/>
      <c r="AB32" s="156"/>
      <c r="AC32" s="156"/>
      <c r="AD32" s="156"/>
      <c r="AE32" s="156"/>
      <c r="AF32" s="156"/>
      <c r="AG32" s="156"/>
      <c r="AH32" s="157"/>
      <c r="AI32" s="153" t="e">
        <f>('Base de Dados - Resíduos'!AK28*100)/'Base de Dados - Resíduos'!AK10</f>
        <v>#DIV/0!</v>
      </c>
      <c r="AJ32" s="156"/>
      <c r="AK32" s="156"/>
      <c r="AL32" s="155"/>
      <c r="AM32" s="156"/>
      <c r="AN32" s="156"/>
      <c r="AO32" s="156"/>
      <c r="AP32" s="156"/>
      <c r="AQ32" s="156"/>
      <c r="AR32" s="156"/>
      <c r="AS32" s="156"/>
      <c r="AT32" s="156"/>
      <c r="AU32" s="156"/>
      <c r="AV32" s="156"/>
      <c r="AW32" s="157"/>
      <c r="AX32" s="153" t="e">
        <f>('Base de Dados - Resíduos'!AZ28*100)/'Base de Dados - Resíduos'!AZ10</f>
        <v>#DIV/0!</v>
      </c>
      <c r="AY32" s="156"/>
      <c r="AZ32" s="156"/>
      <c r="BA32" s="155"/>
      <c r="BB32" s="156"/>
      <c r="BC32" s="156"/>
      <c r="BD32" s="156"/>
      <c r="BE32" s="156"/>
      <c r="BF32" s="156"/>
      <c r="BG32" s="156"/>
      <c r="BH32" s="156"/>
      <c r="BI32" s="156"/>
      <c r="BJ32" s="156"/>
      <c r="BK32" s="156"/>
      <c r="BL32" s="157"/>
      <c r="BM32" s="153" t="e">
        <f>('Base de Dados - Resíduos'!BI28*100)/'Base de Dados - Resíduos'!BI10</f>
        <v>#DIV/0!</v>
      </c>
      <c r="BN32" s="156"/>
      <c r="BO32" s="156"/>
      <c r="BP32" s="158"/>
      <c r="BQ32" s="156"/>
      <c r="BR32" s="156"/>
      <c r="BS32" s="156"/>
      <c r="BT32" s="156"/>
      <c r="BU32" s="156"/>
      <c r="BV32" s="156"/>
      <c r="BW32" s="156"/>
      <c r="BX32" s="156"/>
      <c r="BY32" s="156"/>
      <c r="BZ32" s="156"/>
      <c r="CA32" s="159"/>
    </row>
    <row r="33" spans="1:79" x14ac:dyDescent="0.25">
      <c r="A33" s="150" t="s">
        <v>106</v>
      </c>
      <c r="B33" s="285"/>
      <c r="C33" s="113" t="s">
        <v>24</v>
      </c>
      <c r="D33" s="161" t="s">
        <v>137</v>
      </c>
      <c r="E33" s="162"/>
      <c r="F33" s="154"/>
      <c r="G33" s="154"/>
      <c r="H33" s="78">
        <f>'Base de Dados - Resíduos'!J29</f>
        <v>0</v>
      </c>
      <c r="I33" s="78">
        <f>'Base de Dados - Resíduos'!K29</f>
        <v>0</v>
      </c>
      <c r="J33" s="78">
        <f>'Base de Dados - Resíduos'!L29</f>
        <v>0</v>
      </c>
      <c r="K33" s="78">
        <f>'Base de Dados - Resíduos'!M29</f>
        <v>0</v>
      </c>
      <c r="L33" s="78">
        <f>'Base de Dados - Resíduos'!N29</f>
        <v>0</v>
      </c>
      <c r="M33" s="78">
        <f>'Base de Dados - Resíduos'!O29</f>
        <v>0</v>
      </c>
      <c r="N33" s="78">
        <f>'Base de Dados - Resíduos'!P29</f>
        <v>0</v>
      </c>
      <c r="O33" s="78">
        <f>'Base de Dados - Resíduos'!Q29</f>
        <v>0</v>
      </c>
      <c r="P33" s="78">
        <f>'Base de Dados - Resíduos'!R29</f>
        <v>0</v>
      </c>
      <c r="Q33" s="78">
        <f>'Base de Dados - Resíduos'!S29</f>
        <v>0</v>
      </c>
      <c r="R33" s="78">
        <f>'Base de Dados - Resíduos'!T29</f>
        <v>0</v>
      </c>
      <c r="S33" s="164">
        <f>'Base de Dados - Resíduos'!U29</f>
        <v>0</v>
      </c>
      <c r="T33" s="163"/>
      <c r="U33" s="156"/>
      <c r="V33" s="156"/>
      <c r="W33" s="78">
        <f>'Base de Dados - Resíduos'!Y29</f>
        <v>0</v>
      </c>
      <c r="X33" s="78">
        <f>'Base de Dados - Resíduos'!Z29</f>
        <v>0</v>
      </c>
      <c r="Y33" s="78">
        <f>'Base de Dados - Resíduos'!AA29</f>
        <v>0</v>
      </c>
      <c r="Z33" s="78">
        <f>'Base de Dados - Resíduos'!AB29</f>
        <v>0</v>
      </c>
      <c r="AA33" s="78">
        <f>'Base de Dados - Resíduos'!AC29</f>
        <v>0</v>
      </c>
      <c r="AB33" s="78">
        <f>'Base de Dados - Resíduos'!AD29</f>
        <v>0</v>
      </c>
      <c r="AC33" s="78">
        <f>'Base de Dados - Resíduos'!AE29</f>
        <v>0</v>
      </c>
      <c r="AD33" s="78">
        <f>'Base de Dados - Resíduos'!AF29</f>
        <v>0</v>
      </c>
      <c r="AE33" s="78">
        <f>'Base de Dados - Resíduos'!AG29</f>
        <v>0</v>
      </c>
      <c r="AF33" s="78">
        <f>'Base de Dados - Resíduos'!AH29</f>
        <v>0</v>
      </c>
      <c r="AG33" s="78">
        <f>'Base de Dados - Resíduos'!AI29</f>
        <v>0</v>
      </c>
      <c r="AH33" s="164">
        <f>'Base de Dados - Resíduos'!AJ29</f>
        <v>0</v>
      </c>
      <c r="AI33" s="163"/>
      <c r="AJ33" s="156"/>
      <c r="AK33" s="156"/>
      <c r="AL33" s="78">
        <f>'Base de Dados - Resíduos'!AN29</f>
        <v>0</v>
      </c>
      <c r="AM33" s="78">
        <f>'Base de Dados - Resíduos'!AO29</f>
        <v>0</v>
      </c>
      <c r="AN33" s="78">
        <f>'Base de Dados - Resíduos'!AP29</f>
        <v>0</v>
      </c>
      <c r="AO33" s="78">
        <f>'Base de Dados - Resíduos'!AQ29</f>
        <v>0</v>
      </c>
      <c r="AP33" s="78">
        <f>'Base de Dados - Resíduos'!AR29</f>
        <v>0</v>
      </c>
      <c r="AQ33" s="78">
        <f>'Base de Dados - Resíduos'!AS29</f>
        <v>0</v>
      </c>
      <c r="AR33" s="78">
        <f>'Base de Dados - Resíduos'!AT29</f>
        <v>0</v>
      </c>
      <c r="AS33" s="78">
        <f>'Base de Dados - Resíduos'!AU29</f>
        <v>0</v>
      </c>
      <c r="AT33" s="78">
        <f>'Base de Dados - Resíduos'!AV29</f>
        <v>0</v>
      </c>
      <c r="AU33" s="78">
        <f>'Base de Dados - Resíduos'!AW29</f>
        <v>0</v>
      </c>
      <c r="AV33" s="78">
        <f>'Base de Dados - Resíduos'!AX29</f>
        <v>0</v>
      </c>
      <c r="AW33" s="164">
        <f>'Base de Dados - Resíduos'!AY29</f>
        <v>0</v>
      </c>
      <c r="AX33" s="163"/>
      <c r="AY33" s="156"/>
      <c r="AZ33" s="156"/>
      <c r="BA33" s="78">
        <f>'Base de Dados - Resíduos'!BC29</f>
        <v>0</v>
      </c>
      <c r="BB33" s="78">
        <f>'Base de Dados - Resíduos'!BD29</f>
        <v>0</v>
      </c>
      <c r="BC33" s="78">
        <f>'Base de Dados - Resíduos'!BE29</f>
        <v>0</v>
      </c>
      <c r="BD33" s="78">
        <f>'Base de Dados - Resíduos'!BF29</f>
        <v>0</v>
      </c>
      <c r="BE33" s="78">
        <f>'Base de Dados - Resíduos'!BG29</f>
        <v>0</v>
      </c>
      <c r="BF33" s="78">
        <f>'Base de Dados - Resíduos'!BH29</f>
        <v>0</v>
      </c>
      <c r="BG33" s="78">
        <f>'Base de Dados - Resíduos'!BI29</f>
        <v>0</v>
      </c>
      <c r="BH33" s="78">
        <f>'Base de Dados - Resíduos'!BJ29</f>
        <v>0</v>
      </c>
      <c r="BI33" s="78">
        <f>'Base de Dados - Resíduos'!BK29</f>
        <v>0</v>
      </c>
      <c r="BJ33" s="78">
        <f>'Base de Dados - Resíduos'!BL29</f>
        <v>0</v>
      </c>
      <c r="BK33" s="78">
        <f>'Base de Dados - Resíduos'!BM29</f>
        <v>0</v>
      </c>
      <c r="BL33" s="164">
        <f>'Base de Dados - Resíduos'!BN29</f>
        <v>0</v>
      </c>
      <c r="BM33" s="163"/>
      <c r="BN33" s="156"/>
      <c r="BO33" s="156"/>
      <c r="BP33" s="78">
        <f>'Base de Dados - Resíduos'!BR29</f>
        <v>0</v>
      </c>
      <c r="BQ33" s="78">
        <f>'Base de Dados - Resíduos'!BS29</f>
        <v>0</v>
      </c>
      <c r="BR33" s="78">
        <f>'Base de Dados - Resíduos'!BT29</f>
        <v>0</v>
      </c>
      <c r="BS33" s="78">
        <f>'Base de Dados - Resíduos'!BU29</f>
        <v>0</v>
      </c>
      <c r="BT33" s="78">
        <f>'Base de Dados - Resíduos'!BV29</f>
        <v>0</v>
      </c>
      <c r="BU33" s="78">
        <f>'Base de Dados - Resíduos'!BW29</f>
        <v>0</v>
      </c>
      <c r="BV33" s="78">
        <f>'Base de Dados - Resíduos'!BX29</f>
        <v>0</v>
      </c>
      <c r="BW33" s="78">
        <f>'Base de Dados - Resíduos'!BY29</f>
        <v>0</v>
      </c>
      <c r="BX33" s="78">
        <f>'Base de Dados - Resíduos'!BZ29</f>
        <v>0</v>
      </c>
      <c r="BY33" s="78">
        <f>'Base de Dados - Resíduos'!CA29</f>
        <v>0</v>
      </c>
      <c r="BZ33" s="78">
        <f>'Base de Dados - Resíduos'!CB29</f>
        <v>0</v>
      </c>
      <c r="CA33" s="165">
        <f>'Base de Dados - Resíduos'!CC29</f>
        <v>0</v>
      </c>
    </row>
    <row r="34" spans="1:79" ht="17.25" customHeight="1" x14ac:dyDescent="0.25">
      <c r="A34" s="150" t="s">
        <v>107</v>
      </c>
      <c r="B34" s="285" t="s">
        <v>621</v>
      </c>
      <c r="C34" s="113" t="s">
        <v>24</v>
      </c>
      <c r="D34" s="161" t="s">
        <v>79</v>
      </c>
      <c r="E34" s="162"/>
      <c r="F34" s="154"/>
      <c r="G34" s="154"/>
      <c r="H34" s="78">
        <f>('Base de Dados - Resíduos'!J29*100)/'Base de Dados - Resíduos'!J11</f>
        <v>0</v>
      </c>
      <c r="I34" s="78">
        <f>('Base de Dados - Resíduos'!K29*100)/'Base de Dados - Resíduos'!K11</f>
        <v>0</v>
      </c>
      <c r="J34" s="78">
        <f>('Base de Dados - Resíduos'!L29*100)/'Base de Dados - Resíduos'!L11</f>
        <v>0</v>
      </c>
      <c r="K34" s="78">
        <f>('Base de Dados - Resíduos'!M29*100)/'Base de Dados - Resíduos'!M11</f>
        <v>0</v>
      </c>
      <c r="L34" s="78">
        <f>('Base de Dados - Resíduos'!N29*100)/'Base de Dados - Resíduos'!N11</f>
        <v>0</v>
      </c>
      <c r="M34" s="78">
        <f>('Base de Dados - Resíduos'!O29*100)/'Base de Dados - Resíduos'!O11</f>
        <v>0</v>
      </c>
      <c r="N34" s="78">
        <f>('Base de Dados - Resíduos'!P29*100)/'Base de Dados - Resíduos'!P11</f>
        <v>0</v>
      </c>
      <c r="O34" s="78">
        <f>('Base de Dados - Resíduos'!Q29*100)/'Base de Dados - Resíduos'!Q11</f>
        <v>0</v>
      </c>
      <c r="P34" s="78">
        <f>('Base de Dados - Resíduos'!R29*100)/'Base de Dados - Resíduos'!R11</f>
        <v>0</v>
      </c>
      <c r="Q34" s="78">
        <f>('Base de Dados - Resíduos'!S29*100)/'Base de Dados - Resíduos'!S11</f>
        <v>0</v>
      </c>
      <c r="R34" s="78">
        <f>('Base de Dados - Resíduos'!T29*100)/'Base de Dados - Resíduos'!T11</f>
        <v>0</v>
      </c>
      <c r="S34" s="164">
        <f>('Base de Dados - Resíduos'!U29*100)/'Base de Dados - Resíduos'!U11</f>
        <v>0</v>
      </c>
      <c r="T34" s="163"/>
      <c r="U34" s="156"/>
      <c r="V34" s="156"/>
      <c r="W34" s="78" t="e">
        <f>('Base de Dados - Resíduos'!Y29*100)/'Base de Dados - Resíduos'!Y11</f>
        <v>#DIV/0!</v>
      </c>
      <c r="X34" s="78" t="e">
        <f>('Base de Dados - Resíduos'!Z29*100)/'Base de Dados - Resíduos'!Z11</f>
        <v>#DIV/0!</v>
      </c>
      <c r="Y34" s="78" t="e">
        <f>('Base de Dados - Resíduos'!AA29*100)/'Base de Dados - Resíduos'!AA11</f>
        <v>#DIV/0!</v>
      </c>
      <c r="Z34" s="78" t="e">
        <f>('Base de Dados - Resíduos'!AB29*100)/'Base de Dados - Resíduos'!AB11</f>
        <v>#DIV/0!</v>
      </c>
      <c r="AA34" s="78" t="e">
        <f>('Base de Dados - Resíduos'!AC29*100)/'Base de Dados - Resíduos'!AC11</f>
        <v>#DIV/0!</v>
      </c>
      <c r="AB34" s="78" t="e">
        <f>('Base de Dados - Resíduos'!AD29*100)/'Base de Dados - Resíduos'!AD11</f>
        <v>#DIV/0!</v>
      </c>
      <c r="AC34" s="78" t="e">
        <f>('Base de Dados - Resíduos'!AE29*100)/'Base de Dados - Resíduos'!AE11</f>
        <v>#DIV/0!</v>
      </c>
      <c r="AD34" s="78" t="e">
        <f>('Base de Dados - Resíduos'!AF29*100)/'Base de Dados - Resíduos'!AF11</f>
        <v>#DIV/0!</v>
      </c>
      <c r="AE34" s="78" t="e">
        <f>('Base de Dados - Resíduos'!AG29*100)/'Base de Dados - Resíduos'!AG11</f>
        <v>#DIV/0!</v>
      </c>
      <c r="AF34" s="78" t="e">
        <f>('Base de Dados - Resíduos'!AH29*100)/'Base de Dados - Resíduos'!AH11</f>
        <v>#DIV/0!</v>
      </c>
      <c r="AG34" s="78" t="e">
        <f>('Base de Dados - Resíduos'!AI29*100)/'Base de Dados - Resíduos'!AI11</f>
        <v>#DIV/0!</v>
      </c>
      <c r="AH34" s="164" t="e">
        <f>('Base de Dados - Resíduos'!AJ29*100)/'Base de Dados - Resíduos'!AJ11</f>
        <v>#DIV/0!</v>
      </c>
      <c r="AI34" s="163"/>
      <c r="AJ34" s="156"/>
      <c r="AK34" s="156"/>
      <c r="AL34" s="78" t="e">
        <f>('Base de Dados - Resíduos'!AN29*100)/'Base de Dados - Resíduos'!AN11</f>
        <v>#DIV/0!</v>
      </c>
      <c r="AM34" s="78" t="e">
        <f>('Base de Dados - Resíduos'!AO29*100)/'Base de Dados - Resíduos'!AO11</f>
        <v>#DIV/0!</v>
      </c>
      <c r="AN34" s="78" t="e">
        <f>('Base de Dados - Resíduos'!AP29*100)/'Base de Dados - Resíduos'!AP11</f>
        <v>#DIV/0!</v>
      </c>
      <c r="AO34" s="78" t="e">
        <f>('Base de Dados - Resíduos'!AQ29*100)/'Base de Dados - Resíduos'!AQ11</f>
        <v>#DIV/0!</v>
      </c>
      <c r="AP34" s="78" t="e">
        <f>('Base de Dados - Resíduos'!AR29*100)/'Base de Dados - Resíduos'!AR11</f>
        <v>#DIV/0!</v>
      </c>
      <c r="AQ34" s="78" t="e">
        <f>('Base de Dados - Resíduos'!AS29*100)/'Base de Dados - Resíduos'!AS11</f>
        <v>#DIV/0!</v>
      </c>
      <c r="AR34" s="78" t="e">
        <f>('Base de Dados - Resíduos'!AT29*100)/'Base de Dados - Resíduos'!AT11</f>
        <v>#DIV/0!</v>
      </c>
      <c r="AS34" s="78" t="e">
        <f>('Base de Dados - Resíduos'!AU29*100)/'Base de Dados - Resíduos'!AU11</f>
        <v>#DIV/0!</v>
      </c>
      <c r="AT34" s="78" t="e">
        <f>('Base de Dados - Resíduos'!AV29*100)/'Base de Dados - Resíduos'!AV11</f>
        <v>#DIV/0!</v>
      </c>
      <c r="AU34" s="78" t="e">
        <f>('Base de Dados - Resíduos'!AW29*100)/'Base de Dados - Resíduos'!AW11</f>
        <v>#DIV/0!</v>
      </c>
      <c r="AV34" s="78" t="e">
        <f>('Base de Dados - Resíduos'!AX29*100)/'Base de Dados - Resíduos'!AX11</f>
        <v>#DIV/0!</v>
      </c>
      <c r="AW34" s="164" t="e">
        <f>('Base de Dados - Resíduos'!AY29*100)/'Base de Dados - Resíduos'!AY11</f>
        <v>#DIV/0!</v>
      </c>
      <c r="AX34" s="163"/>
      <c r="AY34" s="156"/>
      <c r="AZ34" s="156"/>
      <c r="BA34" s="78" t="e">
        <f>('Base de Dados - Resíduos'!BC29*100)/'Base de Dados - Resíduos'!BC11</f>
        <v>#DIV/0!</v>
      </c>
      <c r="BB34" s="78" t="e">
        <f>('Base de Dados - Resíduos'!BD29*100)/'Base de Dados - Resíduos'!BD11</f>
        <v>#DIV/0!</v>
      </c>
      <c r="BC34" s="78" t="e">
        <f>('Base de Dados - Resíduos'!BE29*100)/'Base de Dados - Resíduos'!BE11</f>
        <v>#DIV/0!</v>
      </c>
      <c r="BD34" s="78" t="e">
        <f>('Base de Dados - Resíduos'!BF29*100)/'Base de Dados - Resíduos'!BF11</f>
        <v>#DIV/0!</v>
      </c>
      <c r="BE34" s="78" t="e">
        <f>('Base de Dados - Resíduos'!BG29*100)/'Base de Dados - Resíduos'!BG11</f>
        <v>#DIV/0!</v>
      </c>
      <c r="BF34" s="78" t="e">
        <f>('Base de Dados - Resíduos'!BH29*100)/'Base de Dados - Resíduos'!BH11</f>
        <v>#DIV/0!</v>
      </c>
      <c r="BG34" s="78" t="e">
        <f>('Base de Dados - Resíduos'!BI29*100)/'Base de Dados - Resíduos'!BI11</f>
        <v>#DIV/0!</v>
      </c>
      <c r="BH34" s="78" t="e">
        <f>('Base de Dados - Resíduos'!BJ29*100)/'Base de Dados - Resíduos'!BJ11</f>
        <v>#DIV/0!</v>
      </c>
      <c r="BI34" s="78" t="e">
        <f>('Base de Dados - Resíduos'!BK29*100)/'Base de Dados - Resíduos'!BK11</f>
        <v>#DIV/0!</v>
      </c>
      <c r="BJ34" s="78" t="e">
        <f>('Base de Dados - Resíduos'!BL29*100)/'Base de Dados - Resíduos'!BL11</f>
        <v>#DIV/0!</v>
      </c>
      <c r="BK34" s="78" t="e">
        <f>('Base de Dados - Resíduos'!BM29*100)/'Base de Dados - Resíduos'!BM11</f>
        <v>#DIV/0!</v>
      </c>
      <c r="BL34" s="164" t="e">
        <f>('Base de Dados - Resíduos'!BN29*100)/'Base de Dados - Resíduos'!BN11</f>
        <v>#DIV/0!</v>
      </c>
      <c r="BM34" s="163"/>
      <c r="BN34" s="156"/>
      <c r="BO34" s="156"/>
      <c r="BP34" s="78" t="e">
        <f>('Base de Dados - Resíduos'!BR29*100)/'Base de Dados - Resíduos'!BR11</f>
        <v>#DIV/0!</v>
      </c>
      <c r="BQ34" s="78" t="e">
        <f>('Base de Dados - Resíduos'!BS29*100)/'Base de Dados - Resíduos'!BS11</f>
        <v>#DIV/0!</v>
      </c>
      <c r="BR34" s="78" t="e">
        <f>('Base de Dados - Resíduos'!BT29*100)/'Base de Dados - Resíduos'!BT11</f>
        <v>#DIV/0!</v>
      </c>
      <c r="BS34" s="78" t="e">
        <f>('Base de Dados - Resíduos'!BU29*100)/'Base de Dados - Resíduos'!BU11</f>
        <v>#DIV/0!</v>
      </c>
      <c r="BT34" s="78" t="e">
        <f>('Base de Dados - Resíduos'!BV29*100)/'Base de Dados - Resíduos'!BV11</f>
        <v>#DIV/0!</v>
      </c>
      <c r="BU34" s="78" t="e">
        <f>('Base de Dados - Resíduos'!BW29*100)/'Base de Dados - Resíduos'!BW11</f>
        <v>#DIV/0!</v>
      </c>
      <c r="BV34" s="78" t="e">
        <f>('Base de Dados - Resíduos'!BX29*100)/'Base de Dados - Resíduos'!BX11</f>
        <v>#DIV/0!</v>
      </c>
      <c r="BW34" s="78" t="e">
        <f>('Base de Dados - Resíduos'!BY29*100)/'Base de Dados - Resíduos'!BY11</f>
        <v>#DIV/0!</v>
      </c>
      <c r="BX34" s="78" t="e">
        <f>('Base de Dados - Resíduos'!BZ29*100)/'Base de Dados - Resíduos'!BZ11</f>
        <v>#DIV/0!</v>
      </c>
      <c r="BY34" s="78" t="e">
        <f>('Base de Dados - Resíduos'!CA29*100)/'Base de Dados - Resíduos'!CA11</f>
        <v>#DIV/0!</v>
      </c>
      <c r="BZ34" s="78" t="e">
        <f>('Base de Dados - Resíduos'!CB29*100)/'Base de Dados - Resíduos'!CB11</f>
        <v>#DIV/0!</v>
      </c>
      <c r="CA34" s="165" t="e">
        <f>('Base de Dados - Resíduos'!CC29*100)/'Base de Dados - Resíduos'!CC11</f>
        <v>#DIV/0!</v>
      </c>
    </row>
    <row r="35" spans="1:79" ht="15" customHeight="1" x14ac:dyDescent="0.25">
      <c r="A35" s="150" t="s">
        <v>108</v>
      </c>
      <c r="B35" s="285"/>
      <c r="C35" s="113" t="s">
        <v>23</v>
      </c>
      <c r="D35" s="161" t="s">
        <v>126</v>
      </c>
      <c r="E35" s="153" t="e">
        <f>('Base de Dados - Resíduos'!G30*1000)/'Base de Dados - Resíduos'!G31</f>
        <v>#DIV/0!</v>
      </c>
      <c r="F35" s="154"/>
      <c r="G35" s="154"/>
      <c r="H35" s="155"/>
      <c r="I35" s="156"/>
      <c r="J35" s="156"/>
      <c r="K35" s="156"/>
      <c r="L35" s="156"/>
      <c r="M35" s="156"/>
      <c r="N35" s="156"/>
      <c r="O35" s="156"/>
      <c r="P35" s="156"/>
      <c r="Q35" s="156"/>
      <c r="R35" s="156"/>
      <c r="S35" s="157"/>
      <c r="T35" s="153" t="e">
        <f>('Base de Dados - Resíduos'!V30*1000)/'Base de Dados - Resíduos'!V31</f>
        <v>#DIV/0!</v>
      </c>
      <c r="U35" s="156"/>
      <c r="V35" s="156"/>
      <c r="W35" s="155"/>
      <c r="X35" s="156"/>
      <c r="Y35" s="156"/>
      <c r="Z35" s="156"/>
      <c r="AA35" s="156"/>
      <c r="AB35" s="156"/>
      <c r="AC35" s="156"/>
      <c r="AD35" s="156"/>
      <c r="AE35" s="156"/>
      <c r="AF35" s="156"/>
      <c r="AG35" s="156"/>
      <c r="AH35" s="157"/>
      <c r="AI35" s="153" t="e">
        <f>('Base de Dados - Resíduos'!AK30*1000)/'Base de Dados - Resíduos'!AK31</f>
        <v>#DIV/0!</v>
      </c>
      <c r="AJ35" s="156"/>
      <c r="AK35" s="156"/>
      <c r="AL35" s="155"/>
      <c r="AM35" s="156"/>
      <c r="AN35" s="156"/>
      <c r="AO35" s="156"/>
      <c r="AP35" s="156"/>
      <c r="AQ35" s="156"/>
      <c r="AR35" s="156"/>
      <c r="AS35" s="156"/>
      <c r="AT35" s="156"/>
      <c r="AU35" s="156"/>
      <c r="AV35" s="156"/>
      <c r="AW35" s="157"/>
      <c r="AX35" s="153" t="e">
        <f>('Base de Dados - Resíduos'!AZ30*1000)/'Base de Dados - Resíduos'!AZ31</f>
        <v>#DIV/0!</v>
      </c>
      <c r="AY35" s="156"/>
      <c r="AZ35" s="156"/>
      <c r="BA35" s="155"/>
      <c r="BB35" s="156"/>
      <c r="BC35" s="156"/>
      <c r="BD35" s="156"/>
      <c r="BE35" s="156"/>
      <c r="BF35" s="156"/>
      <c r="BG35" s="156"/>
      <c r="BH35" s="156"/>
      <c r="BI35" s="156"/>
      <c r="BJ35" s="156"/>
      <c r="BK35" s="156"/>
      <c r="BL35" s="157"/>
      <c r="BM35" s="153" t="e">
        <f>('Base de Dados - Resíduos'!BI30*1000)/'Base de Dados - Resíduos'!BI31</f>
        <v>#DIV/0!</v>
      </c>
      <c r="BN35" s="156"/>
      <c r="BO35" s="156"/>
      <c r="BP35" s="158"/>
      <c r="BQ35" s="156"/>
      <c r="BR35" s="156"/>
      <c r="BS35" s="156"/>
      <c r="BT35" s="156"/>
      <c r="BU35" s="156"/>
      <c r="BV35" s="156"/>
      <c r="BW35" s="156"/>
      <c r="BX35" s="156"/>
      <c r="BY35" s="156"/>
      <c r="BZ35" s="156"/>
      <c r="CA35" s="159"/>
    </row>
    <row r="36" spans="1:79" ht="25.5" x14ac:dyDescent="0.25">
      <c r="A36" s="150" t="s">
        <v>109</v>
      </c>
      <c r="B36" s="285"/>
      <c r="C36" s="113" t="s">
        <v>23</v>
      </c>
      <c r="D36" s="161" t="s">
        <v>129</v>
      </c>
      <c r="E36" s="153" t="e">
        <f>'Base de Dados - Resíduos'!G29/'Base de Dados - Resíduos'!G32</f>
        <v>#DIV/0!</v>
      </c>
      <c r="F36" s="154"/>
      <c r="G36" s="154"/>
      <c r="H36" s="155"/>
      <c r="I36" s="156"/>
      <c r="J36" s="156"/>
      <c r="K36" s="156"/>
      <c r="L36" s="156"/>
      <c r="M36" s="156"/>
      <c r="N36" s="156"/>
      <c r="O36" s="156"/>
      <c r="P36" s="156"/>
      <c r="Q36" s="156"/>
      <c r="R36" s="156"/>
      <c r="S36" s="157"/>
      <c r="T36" s="153" t="e">
        <f>'Base de Dados - Resíduos'!V29/'Base de Dados - Resíduos'!V32</f>
        <v>#DIV/0!</v>
      </c>
      <c r="U36" s="156"/>
      <c r="V36" s="156"/>
      <c r="W36" s="155"/>
      <c r="X36" s="156"/>
      <c r="Y36" s="156"/>
      <c r="Z36" s="156"/>
      <c r="AA36" s="156"/>
      <c r="AB36" s="156"/>
      <c r="AC36" s="156"/>
      <c r="AD36" s="156"/>
      <c r="AE36" s="156"/>
      <c r="AF36" s="156"/>
      <c r="AG36" s="156"/>
      <c r="AH36" s="157"/>
      <c r="AI36" s="153" t="e">
        <f>'Base de Dados - Resíduos'!AK29/'Base de Dados - Resíduos'!AK32</f>
        <v>#DIV/0!</v>
      </c>
      <c r="AJ36" s="156"/>
      <c r="AK36" s="156"/>
      <c r="AL36" s="155"/>
      <c r="AM36" s="156"/>
      <c r="AN36" s="156"/>
      <c r="AO36" s="156"/>
      <c r="AP36" s="156"/>
      <c r="AQ36" s="156"/>
      <c r="AR36" s="156"/>
      <c r="AS36" s="156"/>
      <c r="AT36" s="156"/>
      <c r="AU36" s="156"/>
      <c r="AV36" s="156"/>
      <c r="AW36" s="157"/>
      <c r="AX36" s="153" t="e">
        <f>'Base de Dados - Resíduos'!AZ29/'Base de Dados - Resíduos'!AZ32</f>
        <v>#DIV/0!</v>
      </c>
      <c r="AY36" s="156"/>
      <c r="AZ36" s="156"/>
      <c r="BA36" s="155"/>
      <c r="BB36" s="156"/>
      <c r="BC36" s="156"/>
      <c r="BD36" s="156"/>
      <c r="BE36" s="156"/>
      <c r="BF36" s="156"/>
      <c r="BG36" s="156"/>
      <c r="BH36" s="156"/>
      <c r="BI36" s="156"/>
      <c r="BJ36" s="156"/>
      <c r="BK36" s="156"/>
      <c r="BL36" s="157"/>
      <c r="BM36" s="153" t="e">
        <f>'Base de Dados - Resíduos'!BI29/'Base de Dados - Resíduos'!BI32</f>
        <v>#DIV/0!</v>
      </c>
      <c r="BN36" s="156"/>
      <c r="BO36" s="156"/>
      <c r="BP36" s="158"/>
      <c r="BQ36" s="156"/>
      <c r="BR36" s="156"/>
      <c r="BS36" s="156"/>
      <c r="BT36" s="156"/>
      <c r="BU36" s="156"/>
      <c r="BV36" s="156"/>
      <c r="BW36" s="156"/>
      <c r="BX36" s="156"/>
      <c r="BY36" s="156"/>
      <c r="BZ36" s="156"/>
      <c r="CA36" s="159"/>
    </row>
    <row r="37" spans="1:79" x14ac:dyDescent="0.25">
      <c r="A37" s="150" t="s">
        <v>110</v>
      </c>
      <c r="B37" s="285"/>
      <c r="C37" s="113" t="s">
        <v>24</v>
      </c>
      <c r="D37" s="161" t="s">
        <v>138</v>
      </c>
      <c r="E37" s="162"/>
      <c r="F37" s="154"/>
      <c r="G37" s="154"/>
      <c r="H37" s="78">
        <f>'Base de Dados - Resíduos'!J40</f>
        <v>0</v>
      </c>
      <c r="I37" s="78">
        <f>'Base de Dados - Resíduos'!K40</f>
        <v>0</v>
      </c>
      <c r="J37" s="78">
        <f>'Base de Dados - Resíduos'!L40</f>
        <v>0</v>
      </c>
      <c r="K37" s="78">
        <f>'Base de Dados - Resíduos'!M40</f>
        <v>0</v>
      </c>
      <c r="L37" s="78">
        <f>'Base de Dados - Resíduos'!N40</f>
        <v>0</v>
      </c>
      <c r="M37" s="78">
        <f>'Base de Dados - Resíduos'!O40</f>
        <v>0</v>
      </c>
      <c r="N37" s="78">
        <f>'Base de Dados - Resíduos'!P40</f>
        <v>0</v>
      </c>
      <c r="O37" s="78">
        <f>'Base de Dados - Resíduos'!Q40</f>
        <v>0</v>
      </c>
      <c r="P37" s="78">
        <f>'Base de Dados - Resíduos'!R40</f>
        <v>0</v>
      </c>
      <c r="Q37" s="78">
        <f>'Base de Dados - Resíduos'!S40</f>
        <v>0</v>
      </c>
      <c r="R37" s="78">
        <f>'Base de Dados - Resíduos'!T40</f>
        <v>0</v>
      </c>
      <c r="S37" s="164">
        <f>'Base de Dados - Resíduos'!U40</f>
        <v>0</v>
      </c>
      <c r="T37" s="163"/>
      <c r="U37" s="156"/>
      <c r="V37" s="156"/>
      <c r="W37" s="78">
        <f>'Base de Dados - Resíduos'!Y40</f>
        <v>0</v>
      </c>
      <c r="X37" s="78">
        <f>'Base de Dados - Resíduos'!Z40</f>
        <v>0</v>
      </c>
      <c r="Y37" s="78">
        <f>'Base de Dados - Resíduos'!AA40</f>
        <v>0</v>
      </c>
      <c r="Z37" s="78">
        <f>'Base de Dados - Resíduos'!AB40</f>
        <v>0</v>
      </c>
      <c r="AA37" s="78">
        <f>'Base de Dados - Resíduos'!AC40</f>
        <v>0</v>
      </c>
      <c r="AB37" s="78">
        <f>'Base de Dados - Resíduos'!AD40</f>
        <v>0</v>
      </c>
      <c r="AC37" s="78">
        <f>'Base de Dados - Resíduos'!AE40</f>
        <v>0</v>
      </c>
      <c r="AD37" s="78">
        <f>'Base de Dados - Resíduos'!AF40</f>
        <v>0</v>
      </c>
      <c r="AE37" s="78">
        <f>'Base de Dados - Resíduos'!AG40</f>
        <v>0</v>
      </c>
      <c r="AF37" s="78">
        <f>'Base de Dados - Resíduos'!AH40</f>
        <v>0</v>
      </c>
      <c r="AG37" s="78">
        <f>'Base de Dados - Resíduos'!AI40</f>
        <v>0</v>
      </c>
      <c r="AH37" s="164">
        <f>'Base de Dados - Resíduos'!AJ40</f>
        <v>0</v>
      </c>
      <c r="AI37" s="163"/>
      <c r="AJ37" s="156"/>
      <c r="AK37" s="156"/>
      <c r="AL37" s="78">
        <f>'Base de Dados - Resíduos'!AN40</f>
        <v>0</v>
      </c>
      <c r="AM37" s="78">
        <f>'Base de Dados - Resíduos'!AO40</f>
        <v>0</v>
      </c>
      <c r="AN37" s="78">
        <f>'Base de Dados - Resíduos'!AP40</f>
        <v>0</v>
      </c>
      <c r="AO37" s="78">
        <f>'Base de Dados - Resíduos'!AQ40</f>
        <v>0</v>
      </c>
      <c r="AP37" s="78">
        <f>'Base de Dados - Resíduos'!AR40</f>
        <v>0</v>
      </c>
      <c r="AQ37" s="78">
        <f>'Base de Dados - Resíduos'!AS40</f>
        <v>0</v>
      </c>
      <c r="AR37" s="78">
        <f>'Base de Dados - Resíduos'!AT40</f>
        <v>0</v>
      </c>
      <c r="AS37" s="78">
        <f>'Base de Dados - Resíduos'!AU40</f>
        <v>0</v>
      </c>
      <c r="AT37" s="78">
        <f>'Base de Dados - Resíduos'!AV40</f>
        <v>0</v>
      </c>
      <c r="AU37" s="78">
        <f>'Base de Dados - Resíduos'!AW40</f>
        <v>0</v>
      </c>
      <c r="AV37" s="78">
        <f>'Base de Dados - Resíduos'!AX40</f>
        <v>0</v>
      </c>
      <c r="AW37" s="164">
        <f>'Base de Dados - Resíduos'!AY40</f>
        <v>0</v>
      </c>
      <c r="AX37" s="163"/>
      <c r="AY37" s="156"/>
      <c r="AZ37" s="156"/>
      <c r="BA37" s="78">
        <f>'Base de Dados - Resíduos'!BC40</f>
        <v>0</v>
      </c>
      <c r="BB37" s="78">
        <f>'Base de Dados - Resíduos'!BD40</f>
        <v>0</v>
      </c>
      <c r="BC37" s="78">
        <f>'Base de Dados - Resíduos'!BE40</f>
        <v>0</v>
      </c>
      <c r="BD37" s="78">
        <f>'Base de Dados - Resíduos'!BF40</f>
        <v>0</v>
      </c>
      <c r="BE37" s="78">
        <f>'Base de Dados - Resíduos'!BG40</f>
        <v>0</v>
      </c>
      <c r="BF37" s="78">
        <f>'Base de Dados - Resíduos'!BH40</f>
        <v>0</v>
      </c>
      <c r="BG37" s="78">
        <f>'Base de Dados - Resíduos'!BI40</f>
        <v>0</v>
      </c>
      <c r="BH37" s="78">
        <f>'Base de Dados - Resíduos'!BJ40</f>
        <v>0</v>
      </c>
      <c r="BI37" s="78">
        <f>'Base de Dados - Resíduos'!BK40</f>
        <v>0</v>
      </c>
      <c r="BJ37" s="78">
        <f>'Base de Dados - Resíduos'!BL40</f>
        <v>0</v>
      </c>
      <c r="BK37" s="78">
        <f>'Base de Dados - Resíduos'!BM40</f>
        <v>0</v>
      </c>
      <c r="BL37" s="164">
        <f>'Base de Dados - Resíduos'!BN40</f>
        <v>0</v>
      </c>
      <c r="BM37" s="163"/>
      <c r="BN37" s="156"/>
      <c r="BO37" s="156"/>
      <c r="BP37" s="78">
        <f>'Base de Dados - Resíduos'!BR40</f>
        <v>0</v>
      </c>
      <c r="BQ37" s="78">
        <f>'Base de Dados - Resíduos'!BS40</f>
        <v>0</v>
      </c>
      <c r="BR37" s="78">
        <f>'Base de Dados - Resíduos'!BT40</f>
        <v>0</v>
      </c>
      <c r="BS37" s="78">
        <f>'Base de Dados - Resíduos'!BU40</f>
        <v>0</v>
      </c>
      <c r="BT37" s="78">
        <f>'Base de Dados - Resíduos'!BV40</f>
        <v>0</v>
      </c>
      <c r="BU37" s="78">
        <f>'Base de Dados - Resíduos'!BW40</f>
        <v>0</v>
      </c>
      <c r="BV37" s="78">
        <f>'Base de Dados - Resíduos'!BX40</f>
        <v>0</v>
      </c>
      <c r="BW37" s="78">
        <f>'Base de Dados - Resíduos'!BY40</f>
        <v>0</v>
      </c>
      <c r="BX37" s="78">
        <f>'Base de Dados - Resíduos'!BZ40</f>
        <v>0</v>
      </c>
      <c r="BY37" s="78">
        <f>'Base de Dados - Resíduos'!CA40</f>
        <v>0</v>
      </c>
      <c r="BZ37" s="78">
        <f>'Base de Dados - Resíduos'!CB40</f>
        <v>0</v>
      </c>
      <c r="CA37" s="165">
        <f>'Base de Dados - Resíduos'!CC40</f>
        <v>0</v>
      </c>
    </row>
    <row r="38" spans="1:79" x14ac:dyDescent="0.25">
      <c r="A38" s="150" t="s">
        <v>111</v>
      </c>
      <c r="B38" s="285"/>
      <c r="C38" s="113" t="s">
        <v>24</v>
      </c>
      <c r="D38" s="161" t="s">
        <v>34</v>
      </c>
      <c r="E38" s="162"/>
      <c r="F38" s="154"/>
      <c r="G38" s="154"/>
      <c r="H38" s="78">
        <f>'Base de Dados - Resíduos'!J41</f>
        <v>0</v>
      </c>
      <c r="I38" s="78">
        <f>'Base de Dados - Resíduos'!K41</f>
        <v>0</v>
      </c>
      <c r="J38" s="78">
        <f>'Base de Dados - Resíduos'!L41</f>
        <v>0</v>
      </c>
      <c r="K38" s="78">
        <f>'Base de Dados - Resíduos'!M41</f>
        <v>0</v>
      </c>
      <c r="L38" s="78">
        <f>'Base de Dados - Resíduos'!N41</f>
        <v>0</v>
      </c>
      <c r="M38" s="78">
        <f>'Base de Dados - Resíduos'!O41</f>
        <v>0</v>
      </c>
      <c r="N38" s="78">
        <f>'Base de Dados - Resíduos'!P41</f>
        <v>0</v>
      </c>
      <c r="O38" s="78">
        <f>'Base de Dados - Resíduos'!Q41</f>
        <v>0</v>
      </c>
      <c r="P38" s="78">
        <f>'Base de Dados - Resíduos'!R41</f>
        <v>0</v>
      </c>
      <c r="Q38" s="78">
        <f>'Base de Dados - Resíduos'!S41</f>
        <v>0</v>
      </c>
      <c r="R38" s="78">
        <f>'Base de Dados - Resíduos'!T41</f>
        <v>0</v>
      </c>
      <c r="S38" s="164">
        <f>'Base de Dados - Resíduos'!U41</f>
        <v>0</v>
      </c>
      <c r="T38" s="163"/>
      <c r="U38" s="156"/>
      <c r="V38" s="156"/>
      <c r="W38" s="78">
        <f>'Base de Dados - Resíduos'!Y41</f>
        <v>0</v>
      </c>
      <c r="X38" s="78">
        <f>'Base de Dados - Resíduos'!Z41</f>
        <v>0</v>
      </c>
      <c r="Y38" s="78">
        <f>'Base de Dados - Resíduos'!AA41</f>
        <v>0</v>
      </c>
      <c r="Z38" s="78">
        <f>'Base de Dados - Resíduos'!AB41</f>
        <v>0</v>
      </c>
      <c r="AA38" s="78">
        <f>'Base de Dados - Resíduos'!AC41</f>
        <v>0</v>
      </c>
      <c r="AB38" s="78">
        <f>'Base de Dados - Resíduos'!AD41</f>
        <v>0</v>
      </c>
      <c r="AC38" s="78">
        <f>'Base de Dados - Resíduos'!AE41</f>
        <v>0</v>
      </c>
      <c r="AD38" s="78">
        <f>'Base de Dados - Resíduos'!AF41</f>
        <v>0</v>
      </c>
      <c r="AE38" s="78">
        <f>'Base de Dados - Resíduos'!AG41</f>
        <v>0</v>
      </c>
      <c r="AF38" s="78">
        <f>'Base de Dados - Resíduos'!AH41</f>
        <v>0</v>
      </c>
      <c r="AG38" s="78">
        <f>'Base de Dados - Resíduos'!AI41</f>
        <v>0</v>
      </c>
      <c r="AH38" s="164">
        <f>'Base de Dados - Resíduos'!AJ41</f>
        <v>0</v>
      </c>
      <c r="AI38" s="163"/>
      <c r="AJ38" s="156"/>
      <c r="AK38" s="156"/>
      <c r="AL38" s="78">
        <f>'Base de Dados - Resíduos'!AN41</f>
        <v>0</v>
      </c>
      <c r="AM38" s="78">
        <f>'Base de Dados - Resíduos'!AO41</f>
        <v>0</v>
      </c>
      <c r="AN38" s="78">
        <f>'Base de Dados - Resíduos'!AP41</f>
        <v>0</v>
      </c>
      <c r="AO38" s="78">
        <f>'Base de Dados - Resíduos'!AQ41</f>
        <v>0</v>
      </c>
      <c r="AP38" s="78">
        <f>'Base de Dados - Resíduos'!AR41</f>
        <v>0</v>
      </c>
      <c r="AQ38" s="78">
        <f>'Base de Dados - Resíduos'!AS41</f>
        <v>0</v>
      </c>
      <c r="AR38" s="78">
        <f>'Base de Dados - Resíduos'!AT41</f>
        <v>0</v>
      </c>
      <c r="AS38" s="78">
        <f>'Base de Dados - Resíduos'!AU41</f>
        <v>0</v>
      </c>
      <c r="AT38" s="78">
        <f>'Base de Dados - Resíduos'!AV41</f>
        <v>0</v>
      </c>
      <c r="AU38" s="78">
        <f>'Base de Dados - Resíduos'!AW41</f>
        <v>0</v>
      </c>
      <c r="AV38" s="78">
        <f>'Base de Dados - Resíduos'!AX41</f>
        <v>0</v>
      </c>
      <c r="AW38" s="164">
        <f>'Base de Dados - Resíduos'!AY41</f>
        <v>0</v>
      </c>
      <c r="AX38" s="163"/>
      <c r="AY38" s="156"/>
      <c r="AZ38" s="156"/>
      <c r="BA38" s="78">
        <f>'Base de Dados - Resíduos'!BC41</f>
        <v>0</v>
      </c>
      <c r="BB38" s="78">
        <f>'Base de Dados - Resíduos'!BD41</f>
        <v>0</v>
      </c>
      <c r="BC38" s="78">
        <f>'Base de Dados - Resíduos'!BE41</f>
        <v>0</v>
      </c>
      <c r="BD38" s="78">
        <f>'Base de Dados - Resíduos'!BF41</f>
        <v>0</v>
      </c>
      <c r="BE38" s="78">
        <f>'Base de Dados - Resíduos'!BG41</f>
        <v>0</v>
      </c>
      <c r="BF38" s="78">
        <f>'Base de Dados - Resíduos'!BH41</f>
        <v>0</v>
      </c>
      <c r="BG38" s="78">
        <f>'Base de Dados - Resíduos'!BI41</f>
        <v>0</v>
      </c>
      <c r="BH38" s="78">
        <f>'Base de Dados - Resíduos'!BJ41</f>
        <v>0</v>
      </c>
      <c r="BI38" s="78">
        <f>'Base de Dados - Resíduos'!BK41</f>
        <v>0</v>
      </c>
      <c r="BJ38" s="78">
        <f>'Base de Dados - Resíduos'!BL41</f>
        <v>0</v>
      </c>
      <c r="BK38" s="78">
        <f>'Base de Dados - Resíduos'!BM41</f>
        <v>0</v>
      </c>
      <c r="BL38" s="164">
        <f>'Base de Dados - Resíduos'!BN41</f>
        <v>0</v>
      </c>
      <c r="BM38" s="163"/>
      <c r="BN38" s="156"/>
      <c r="BO38" s="156"/>
      <c r="BP38" s="78">
        <f>'Base de Dados - Resíduos'!BR41</f>
        <v>0</v>
      </c>
      <c r="BQ38" s="78">
        <f>'Base de Dados - Resíduos'!BS41</f>
        <v>0</v>
      </c>
      <c r="BR38" s="78">
        <f>'Base de Dados - Resíduos'!BT41</f>
        <v>0</v>
      </c>
      <c r="BS38" s="78">
        <f>'Base de Dados - Resíduos'!BU41</f>
        <v>0</v>
      </c>
      <c r="BT38" s="78">
        <f>'Base de Dados - Resíduos'!BV41</f>
        <v>0</v>
      </c>
      <c r="BU38" s="78">
        <f>'Base de Dados - Resíduos'!BW41</f>
        <v>0</v>
      </c>
      <c r="BV38" s="78">
        <f>'Base de Dados - Resíduos'!BX41</f>
        <v>0</v>
      </c>
      <c r="BW38" s="78">
        <f>'Base de Dados - Resíduos'!BY41</f>
        <v>0</v>
      </c>
      <c r="BX38" s="78">
        <f>'Base de Dados - Resíduos'!BZ41</f>
        <v>0</v>
      </c>
      <c r="BY38" s="78">
        <f>'Base de Dados - Resíduos'!CA41</f>
        <v>0</v>
      </c>
      <c r="BZ38" s="78">
        <f>'Base de Dados - Resíduos'!CB41</f>
        <v>0</v>
      </c>
      <c r="CA38" s="165">
        <f>'Base de Dados - Resíduos'!CC41</f>
        <v>0</v>
      </c>
    </row>
    <row r="39" spans="1:79" ht="29.25" customHeight="1" x14ac:dyDescent="0.25">
      <c r="A39" s="150" t="s">
        <v>112</v>
      </c>
      <c r="B39" s="285" t="s">
        <v>622</v>
      </c>
      <c r="C39" s="113" t="s">
        <v>23</v>
      </c>
      <c r="D39" s="161" t="s">
        <v>79</v>
      </c>
      <c r="E39" s="153">
        <f>('Base de Dados - Resíduos'!G33*100)/'Base de Dados - Resíduos'!G18</f>
        <v>0</v>
      </c>
      <c r="F39" s="154"/>
      <c r="G39" s="154"/>
      <c r="H39" s="155"/>
      <c r="I39" s="156"/>
      <c r="J39" s="156"/>
      <c r="K39" s="156"/>
      <c r="L39" s="156"/>
      <c r="M39" s="156"/>
      <c r="N39" s="156"/>
      <c r="O39" s="156"/>
      <c r="P39" s="156"/>
      <c r="Q39" s="156"/>
      <c r="R39" s="156"/>
      <c r="S39" s="157"/>
      <c r="T39" s="153" t="e">
        <f>('Base de Dados - Resíduos'!V33*100)/'Base de Dados - Resíduos'!V18</f>
        <v>#DIV/0!</v>
      </c>
      <c r="U39" s="156"/>
      <c r="V39" s="156"/>
      <c r="W39" s="155"/>
      <c r="X39" s="156"/>
      <c r="Y39" s="156"/>
      <c r="Z39" s="156"/>
      <c r="AA39" s="156"/>
      <c r="AB39" s="156"/>
      <c r="AC39" s="156"/>
      <c r="AD39" s="156"/>
      <c r="AE39" s="156"/>
      <c r="AF39" s="156"/>
      <c r="AG39" s="156"/>
      <c r="AH39" s="157"/>
      <c r="AI39" s="153" t="e">
        <f>('Base de Dados - Resíduos'!AK33*100)/'Base de Dados - Resíduos'!AK18</f>
        <v>#DIV/0!</v>
      </c>
      <c r="AJ39" s="156"/>
      <c r="AK39" s="156"/>
      <c r="AL39" s="155"/>
      <c r="AM39" s="156"/>
      <c r="AN39" s="156"/>
      <c r="AO39" s="156"/>
      <c r="AP39" s="156"/>
      <c r="AQ39" s="156"/>
      <c r="AR39" s="156"/>
      <c r="AS39" s="156"/>
      <c r="AT39" s="156"/>
      <c r="AU39" s="156"/>
      <c r="AV39" s="156"/>
      <c r="AW39" s="157"/>
      <c r="AX39" s="153" t="e">
        <f>('Base de Dados - Resíduos'!AZ33*100)/'Base de Dados - Resíduos'!AZ18</f>
        <v>#DIV/0!</v>
      </c>
      <c r="AY39" s="156"/>
      <c r="AZ39" s="156"/>
      <c r="BA39" s="155"/>
      <c r="BB39" s="156"/>
      <c r="BC39" s="156"/>
      <c r="BD39" s="156"/>
      <c r="BE39" s="156"/>
      <c r="BF39" s="156"/>
      <c r="BG39" s="156"/>
      <c r="BH39" s="156"/>
      <c r="BI39" s="156"/>
      <c r="BJ39" s="156"/>
      <c r="BK39" s="156"/>
      <c r="BL39" s="157"/>
      <c r="BM39" s="153" t="e">
        <f>('Base de Dados - Resíduos'!BI33*100)/'Base de Dados - Resíduos'!BI18</f>
        <v>#DIV/0!</v>
      </c>
      <c r="BN39" s="156"/>
      <c r="BO39" s="156"/>
      <c r="BP39" s="158"/>
      <c r="BQ39" s="156"/>
      <c r="BR39" s="156"/>
      <c r="BS39" s="156"/>
      <c r="BT39" s="156"/>
      <c r="BU39" s="156"/>
      <c r="BV39" s="156"/>
      <c r="BW39" s="156"/>
      <c r="BX39" s="156"/>
      <c r="BY39" s="156"/>
      <c r="BZ39" s="156"/>
      <c r="CA39" s="159"/>
    </row>
    <row r="40" spans="1:79" ht="29.25" customHeight="1" x14ac:dyDescent="0.25">
      <c r="A40" s="150" t="s">
        <v>113</v>
      </c>
      <c r="B40" s="285" t="s">
        <v>623</v>
      </c>
      <c r="C40" s="113" t="s">
        <v>23</v>
      </c>
      <c r="D40" s="161" t="s">
        <v>130</v>
      </c>
      <c r="E40" s="153">
        <f>'Base de Dados - Resíduos'!G18/'Base de Dados - Resíduos'!G23</f>
        <v>48.585035085206933</v>
      </c>
      <c r="F40" s="154"/>
      <c r="G40" s="154"/>
      <c r="H40" s="155"/>
      <c r="I40" s="156"/>
      <c r="J40" s="156"/>
      <c r="K40" s="156"/>
      <c r="L40" s="156"/>
      <c r="M40" s="156"/>
      <c r="N40" s="156"/>
      <c r="O40" s="156"/>
      <c r="P40" s="156"/>
      <c r="Q40" s="156"/>
      <c r="R40" s="156"/>
      <c r="S40" s="157"/>
      <c r="T40" s="153" t="e">
        <f>'Base de Dados - Resíduos'!V18/'Base de Dados - Resíduos'!V23</f>
        <v>#DIV/0!</v>
      </c>
      <c r="U40" s="156"/>
      <c r="V40" s="156"/>
      <c r="W40" s="155"/>
      <c r="X40" s="156"/>
      <c r="Y40" s="156"/>
      <c r="Z40" s="156"/>
      <c r="AA40" s="156"/>
      <c r="AB40" s="156"/>
      <c r="AC40" s="156"/>
      <c r="AD40" s="156"/>
      <c r="AE40" s="156"/>
      <c r="AF40" s="156"/>
      <c r="AG40" s="156"/>
      <c r="AH40" s="157"/>
      <c r="AI40" s="153" t="e">
        <f>'Base de Dados - Resíduos'!AK18/'Base de Dados - Resíduos'!AK23</f>
        <v>#DIV/0!</v>
      </c>
      <c r="AJ40" s="156"/>
      <c r="AK40" s="156"/>
      <c r="AL40" s="155"/>
      <c r="AM40" s="156"/>
      <c r="AN40" s="156"/>
      <c r="AO40" s="156"/>
      <c r="AP40" s="156"/>
      <c r="AQ40" s="156"/>
      <c r="AR40" s="156"/>
      <c r="AS40" s="156"/>
      <c r="AT40" s="156"/>
      <c r="AU40" s="156"/>
      <c r="AV40" s="156"/>
      <c r="AW40" s="157"/>
      <c r="AX40" s="153" t="e">
        <f>'Base de Dados - Resíduos'!AZ18/'Base de Dados - Resíduos'!AZ23</f>
        <v>#DIV/0!</v>
      </c>
      <c r="AY40" s="156"/>
      <c r="AZ40" s="156"/>
      <c r="BA40" s="155"/>
      <c r="BB40" s="156"/>
      <c r="BC40" s="156"/>
      <c r="BD40" s="156"/>
      <c r="BE40" s="156"/>
      <c r="BF40" s="156"/>
      <c r="BG40" s="156"/>
      <c r="BH40" s="156"/>
      <c r="BI40" s="156"/>
      <c r="BJ40" s="156"/>
      <c r="BK40" s="156"/>
      <c r="BL40" s="157"/>
      <c r="BM40" s="153" t="e">
        <f>'Base de Dados - Resíduos'!BI18/'Base de Dados - Resíduos'!BI23</f>
        <v>#DIV/0!</v>
      </c>
      <c r="BN40" s="156"/>
      <c r="BO40" s="156"/>
      <c r="BP40" s="158"/>
      <c r="BQ40" s="156"/>
      <c r="BR40" s="156"/>
      <c r="BS40" s="156"/>
      <c r="BT40" s="156"/>
      <c r="BU40" s="156"/>
      <c r="BV40" s="156"/>
      <c r="BW40" s="156"/>
      <c r="BX40" s="156"/>
      <c r="BY40" s="156"/>
      <c r="BZ40" s="156"/>
      <c r="CA40" s="159"/>
    </row>
    <row r="41" spans="1:79" ht="24.75" customHeight="1" x14ac:dyDescent="0.25">
      <c r="A41" s="174" t="s">
        <v>114</v>
      </c>
      <c r="B41" s="286"/>
      <c r="C41" s="113" t="s">
        <v>23</v>
      </c>
      <c r="D41" s="175" t="s">
        <v>139</v>
      </c>
      <c r="E41" s="153">
        <f>('Base de Dados - Resíduos'!G34*1000)/'Base de Dados - Resíduos'!G12</f>
        <v>0</v>
      </c>
      <c r="F41" s="154"/>
      <c r="G41" s="154"/>
      <c r="H41" s="155"/>
      <c r="I41" s="156"/>
      <c r="J41" s="156"/>
      <c r="K41" s="156"/>
      <c r="L41" s="156"/>
      <c r="M41" s="156"/>
      <c r="N41" s="156"/>
      <c r="O41" s="156"/>
      <c r="P41" s="156"/>
      <c r="Q41" s="156"/>
      <c r="R41" s="156"/>
      <c r="S41" s="157"/>
      <c r="T41" s="153" t="e">
        <f>('Base de Dados - Resíduos'!V34*1000)/'Base de Dados - Resíduos'!V12</f>
        <v>#DIV/0!</v>
      </c>
      <c r="U41" s="156"/>
      <c r="V41" s="156"/>
      <c r="W41" s="155"/>
      <c r="X41" s="156"/>
      <c r="Y41" s="156"/>
      <c r="Z41" s="156"/>
      <c r="AA41" s="156"/>
      <c r="AB41" s="156"/>
      <c r="AC41" s="156"/>
      <c r="AD41" s="156"/>
      <c r="AE41" s="156"/>
      <c r="AF41" s="156"/>
      <c r="AG41" s="156"/>
      <c r="AH41" s="157"/>
      <c r="AI41" s="153" t="e">
        <f>('Base de Dados - Resíduos'!AK34*1000)/'Base de Dados - Resíduos'!AK12</f>
        <v>#DIV/0!</v>
      </c>
      <c r="AJ41" s="156"/>
      <c r="AK41" s="156"/>
      <c r="AL41" s="155"/>
      <c r="AM41" s="156"/>
      <c r="AN41" s="156"/>
      <c r="AO41" s="156"/>
      <c r="AP41" s="156"/>
      <c r="AQ41" s="156"/>
      <c r="AR41" s="156"/>
      <c r="AS41" s="156"/>
      <c r="AT41" s="156"/>
      <c r="AU41" s="156"/>
      <c r="AV41" s="156"/>
      <c r="AW41" s="157"/>
      <c r="AX41" s="153" t="e">
        <f>('Base de Dados - Resíduos'!AZ34*1000)/'Base de Dados - Resíduos'!AZ12</f>
        <v>#DIV/0!</v>
      </c>
      <c r="AY41" s="156"/>
      <c r="AZ41" s="156"/>
      <c r="BA41" s="155"/>
      <c r="BB41" s="156"/>
      <c r="BC41" s="156"/>
      <c r="BD41" s="156"/>
      <c r="BE41" s="156"/>
      <c r="BF41" s="156"/>
      <c r="BG41" s="156"/>
      <c r="BH41" s="156"/>
      <c r="BI41" s="156"/>
      <c r="BJ41" s="156"/>
      <c r="BK41" s="156"/>
      <c r="BL41" s="157"/>
      <c r="BM41" s="153" t="e">
        <f>('Base de Dados - Resíduos'!BI34*1000)/'Base de Dados - Resíduos'!BI12</f>
        <v>#DIV/0!</v>
      </c>
      <c r="BN41" s="156"/>
      <c r="BO41" s="156"/>
      <c r="BP41" s="158"/>
      <c r="BQ41" s="156"/>
      <c r="BR41" s="156"/>
      <c r="BS41" s="156"/>
      <c r="BT41" s="156"/>
      <c r="BU41" s="156"/>
      <c r="BV41" s="156"/>
      <c r="BW41" s="156"/>
      <c r="BX41" s="156"/>
      <c r="BY41" s="156"/>
      <c r="BZ41" s="156"/>
      <c r="CA41" s="159"/>
    </row>
    <row r="42" spans="1:79" ht="25.5" x14ac:dyDescent="0.25">
      <c r="A42" s="150" t="s">
        <v>115</v>
      </c>
      <c r="B42" s="285"/>
      <c r="C42" s="113" t="s">
        <v>23</v>
      </c>
      <c r="D42" s="161" t="s">
        <v>140</v>
      </c>
      <c r="E42" s="168" t="str">
        <f>'Base de Dados - Resíduos'!G42</f>
        <v>D</v>
      </c>
      <c r="F42" s="158"/>
      <c r="G42" s="158"/>
      <c r="H42" s="155"/>
      <c r="I42" s="155"/>
      <c r="J42" s="155"/>
      <c r="K42" s="155"/>
      <c r="L42" s="155"/>
      <c r="M42" s="155"/>
      <c r="N42" s="155"/>
      <c r="O42" s="155"/>
      <c r="P42" s="155"/>
      <c r="Q42" s="155"/>
      <c r="R42" s="155"/>
      <c r="S42" s="169"/>
      <c r="T42" s="168">
        <f>'Base de Dados - Resíduos'!V42</f>
        <v>0</v>
      </c>
      <c r="U42" s="155"/>
      <c r="V42" s="155"/>
      <c r="W42" s="155"/>
      <c r="X42" s="155"/>
      <c r="Y42" s="155"/>
      <c r="Z42" s="155"/>
      <c r="AA42" s="155"/>
      <c r="AB42" s="155"/>
      <c r="AC42" s="155"/>
      <c r="AD42" s="155"/>
      <c r="AE42" s="155"/>
      <c r="AF42" s="155"/>
      <c r="AG42" s="155"/>
      <c r="AH42" s="169"/>
      <c r="AI42" s="168">
        <f>'Base de Dados - Resíduos'!AK42</f>
        <v>0</v>
      </c>
      <c r="AJ42" s="155"/>
      <c r="AK42" s="155"/>
      <c r="AL42" s="155"/>
      <c r="AM42" s="155"/>
      <c r="AN42" s="155"/>
      <c r="AO42" s="155"/>
      <c r="AP42" s="155"/>
      <c r="AQ42" s="155"/>
      <c r="AR42" s="155"/>
      <c r="AS42" s="155"/>
      <c r="AT42" s="155"/>
      <c r="AU42" s="155"/>
      <c r="AV42" s="155"/>
      <c r="AW42" s="169"/>
      <c r="AX42" s="168">
        <f>'Base de Dados - Resíduos'!AZ42</f>
        <v>0</v>
      </c>
      <c r="AY42" s="155"/>
      <c r="AZ42" s="155"/>
      <c r="BA42" s="155"/>
      <c r="BB42" s="155"/>
      <c r="BC42" s="155"/>
      <c r="BD42" s="155"/>
      <c r="BE42" s="155"/>
      <c r="BF42" s="155"/>
      <c r="BG42" s="155"/>
      <c r="BH42" s="155"/>
      <c r="BI42" s="155"/>
      <c r="BJ42" s="155"/>
      <c r="BK42" s="155"/>
      <c r="BL42" s="169"/>
      <c r="BM42" s="168">
        <f>'Base de Dados - Resíduos'!BI42</f>
        <v>0</v>
      </c>
      <c r="BN42" s="155"/>
      <c r="BO42" s="155"/>
      <c r="BP42" s="158"/>
      <c r="BQ42" s="155"/>
      <c r="BR42" s="155"/>
      <c r="BS42" s="155"/>
      <c r="BT42" s="155"/>
      <c r="BU42" s="155"/>
      <c r="BV42" s="155"/>
      <c r="BW42" s="155"/>
      <c r="BX42" s="155"/>
      <c r="BY42" s="155"/>
      <c r="BZ42" s="155"/>
      <c r="CA42" s="170"/>
    </row>
    <row r="43" spans="1:79" ht="41.25" customHeight="1" x14ac:dyDescent="0.25">
      <c r="A43" s="115" t="s">
        <v>116</v>
      </c>
      <c r="B43" s="287"/>
      <c r="C43" s="113" t="s">
        <v>23</v>
      </c>
      <c r="D43" s="161" t="s">
        <v>141</v>
      </c>
      <c r="E43" s="168">
        <f>'Base de Dados - Resíduos'!G43</f>
        <v>0</v>
      </c>
      <c r="F43" s="158"/>
      <c r="G43" s="158"/>
      <c r="H43" s="155"/>
      <c r="I43" s="155"/>
      <c r="J43" s="155"/>
      <c r="K43" s="155"/>
      <c r="L43" s="155"/>
      <c r="M43" s="155"/>
      <c r="N43" s="155"/>
      <c r="O43" s="155"/>
      <c r="P43" s="155"/>
      <c r="Q43" s="155"/>
      <c r="R43" s="155"/>
      <c r="S43" s="169"/>
      <c r="T43" s="168">
        <f>'Base de Dados - Resíduos'!V43</f>
        <v>0</v>
      </c>
      <c r="U43" s="155"/>
      <c r="V43" s="155"/>
      <c r="W43" s="155"/>
      <c r="X43" s="155"/>
      <c r="Y43" s="155"/>
      <c r="Z43" s="155"/>
      <c r="AA43" s="155"/>
      <c r="AB43" s="155"/>
      <c r="AC43" s="155"/>
      <c r="AD43" s="155"/>
      <c r="AE43" s="155"/>
      <c r="AF43" s="155"/>
      <c r="AG43" s="155"/>
      <c r="AH43" s="169"/>
      <c r="AI43" s="168">
        <f>'Base de Dados - Resíduos'!AK43</f>
        <v>0</v>
      </c>
      <c r="AJ43" s="155"/>
      <c r="AK43" s="155"/>
      <c r="AL43" s="155"/>
      <c r="AM43" s="155"/>
      <c r="AN43" s="155"/>
      <c r="AO43" s="155"/>
      <c r="AP43" s="155"/>
      <c r="AQ43" s="155"/>
      <c r="AR43" s="155"/>
      <c r="AS43" s="155"/>
      <c r="AT43" s="155"/>
      <c r="AU43" s="155"/>
      <c r="AV43" s="155"/>
      <c r="AW43" s="169"/>
      <c r="AX43" s="168">
        <f>'Base de Dados - Resíduos'!AZ43</f>
        <v>0</v>
      </c>
      <c r="AY43" s="155"/>
      <c r="AZ43" s="155"/>
      <c r="BA43" s="155"/>
      <c r="BB43" s="155"/>
      <c r="BC43" s="155"/>
      <c r="BD43" s="155"/>
      <c r="BE43" s="155"/>
      <c r="BF43" s="155"/>
      <c r="BG43" s="155"/>
      <c r="BH43" s="155"/>
      <c r="BI43" s="155"/>
      <c r="BJ43" s="155"/>
      <c r="BK43" s="155"/>
      <c r="BL43" s="169"/>
      <c r="BM43" s="168">
        <f>'Base de Dados - Resíduos'!BI43</f>
        <v>0</v>
      </c>
      <c r="BN43" s="155"/>
      <c r="BO43" s="155"/>
      <c r="BP43" s="158"/>
      <c r="BQ43" s="155"/>
      <c r="BR43" s="155"/>
      <c r="BS43" s="155"/>
      <c r="BT43" s="155"/>
      <c r="BU43" s="155"/>
      <c r="BV43" s="155"/>
      <c r="BW43" s="155"/>
      <c r="BX43" s="155"/>
      <c r="BY43" s="155"/>
      <c r="BZ43" s="155"/>
      <c r="CA43" s="170"/>
    </row>
    <row r="44" spans="1:79" ht="27.75" customHeight="1" x14ac:dyDescent="0.25">
      <c r="A44" s="115" t="s">
        <v>117</v>
      </c>
      <c r="B44" s="287"/>
      <c r="C44" s="113" t="s">
        <v>23</v>
      </c>
      <c r="D44" s="161" t="s">
        <v>140</v>
      </c>
      <c r="E44" s="168" t="str">
        <f>'Base de Dados - Resíduos'!G44</f>
        <v>MD</v>
      </c>
      <c r="F44" s="158"/>
      <c r="G44" s="158"/>
      <c r="H44" s="155"/>
      <c r="I44" s="155"/>
      <c r="J44" s="155"/>
      <c r="K44" s="155"/>
      <c r="L44" s="155"/>
      <c r="M44" s="155"/>
      <c r="N44" s="155"/>
      <c r="O44" s="155"/>
      <c r="P44" s="155"/>
      <c r="Q44" s="155"/>
      <c r="R44" s="155"/>
      <c r="S44" s="169"/>
      <c r="T44" s="168">
        <f>'Base de Dados - Resíduos'!V44</f>
        <v>0</v>
      </c>
      <c r="U44" s="155"/>
      <c r="V44" s="155"/>
      <c r="W44" s="155"/>
      <c r="X44" s="155"/>
      <c r="Y44" s="155"/>
      <c r="Z44" s="155"/>
      <c r="AA44" s="155"/>
      <c r="AB44" s="155"/>
      <c r="AC44" s="155"/>
      <c r="AD44" s="155"/>
      <c r="AE44" s="155"/>
      <c r="AF44" s="155"/>
      <c r="AG44" s="155"/>
      <c r="AH44" s="169"/>
      <c r="AI44" s="168">
        <f>'Base de Dados - Resíduos'!AK44</f>
        <v>0</v>
      </c>
      <c r="AJ44" s="155"/>
      <c r="AK44" s="155"/>
      <c r="AL44" s="155"/>
      <c r="AM44" s="155"/>
      <c r="AN44" s="155"/>
      <c r="AO44" s="155"/>
      <c r="AP44" s="155"/>
      <c r="AQ44" s="155"/>
      <c r="AR44" s="155"/>
      <c r="AS44" s="155"/>
      <c r="AT44" s="155"/>
      <c r="AU44" s="155"/>
      <c r="AV44" s="155"/>
      <c r="AW44" s="169"/>
      <c r="AX44" s="168">
        <f>'Base de Dados - Resíduos'!AZ44</f>
        <v>0</v>
      </c>
      <c r="AY44" s="155"/>
      <c r="AZ44" s="155"/>
      <c r="BA44" s="155"/>
      <c r="BB44" s="155"/>
      <c r="BC44" s="155"/>
      <c r="BD44" s="155"/>
      <c r="BE44" s="155"/>
      <c r="BF44" s="155"/>
      <c r="BG44" s="155"/>
      <c r="BH44" s="155"/>
      <c r="BI44" s="155"/>
      <c r="BJ44" s="155"/>
      <c r="BK44" s="155"/>
      <c r="BL44" s="169"/>
      <c r="BM44" s="168">
        <f>'Base de Dados - Resíduos'!BI44</f>
        <v>0</v>
      </c>
      <c r="BN44" s="155"/>
      <c r="BO44" s="155"/>
      <c r="BP44" s="158"/>
      <c r="BQ44" s="155"/>
      <c r="BR44" s="155"/>
      <c r="BS44" s="155"/>
      <c r="BT44" s="155"/>
      <c r="BU44" s="155"/>
      <c r="BV44" s="155"/>
      <c r="BW44" s="155"/>
      <c r="BX44" s="155"/>
      <c r="BY44" s="155"/>
      <c r="BZ44" s="155"/>
      <c r="CA44" s="170"/>
    </row>
    <row r="45" spans="1:79" ht="28.5" customHeight="1" x14ac:dyDescent="0.25">
      <c r="A45" s="115" t="s">
        <v>118</v>
      </c>
      <c r="B45" s="287"/>
      <c r="C45" s="113" t="s">
        <v>23</v>
      </c>
      <c r="D45" s="161" t="s">
        <v>140</v>
      </c>
      <c r="E45" s="168" t="str">
        <f>'Base de Dados - Resíduos'!G45</f>
        <v>D</v>
      </c>
      <c r="F45" s="158"/>
      <c r="G45" s="158"/>
      <c r="H45" s="155"/>
      <c r="I45" s="155"/>
      <c r="J45" s="155"/>
      <c r="K45" s="155"/>
      <c r="L45" s="155"/>
      <c r="M45" s="155"/>
      <c r="N45" s="155"/>
      <c r="O45" s="155"/>
      <c r="P45" s="155"/>
      <c r="Q45" s="155"/>
      <c r="R45" s="155"/>
      <c r="S45" s="169"/>
      <c r="T45" s="168">
        <f>'Base de Dados - Resíduos'!V45</f>
        <v>0</v>
      </c>
      <c r="U45" s="155"/>
      <c r="V45" s="155"/>
      <c r="W45" s="155"/>
      <c r="X45" s="155"/>
      <c r="Y45" s="155"/>
      <c r="Z45" s="155"/>
      <c r="AA45" s="155"/>
      <c r="AB45" s="155"/>
      <c r="AC45" s="155"/>
      <c r="AD45" s="155"/>
      <c r="AE45" s="155"/>
      <c r="AF45" s="155"/>
      <c r="AG45" s="155"/>
      <c r="AH45" s="169"/>
      <c r="AI45" s="168">
        <f>'Base de Dados - Resíduos'!AK45</f>
        <v>0</v>
      </c>
      <c r="AJ45" s="155"/>
      <c r="AK45" s="155"/>
      <c r="AL45" s="155"/>
      <c r="AM45" s="155"/>
      <c r="AN45" s="155"/>
      <c r="AO45" s="155"/>
      <c r="AP45" s="155"/>
      <c r="AQ45" s="155"/>
      <c r="AR45" s="155"/>
      <c r="AS45" s="155"/>
      <c r="AT45" s="155"/>
      <c r="AU45" s="155"/>
      <c r="AV45" s="155"/>
      <c r="AW45" s="169"/>
      <c r="AX45" s="168">
        <f>'Base de Dados - Resíduos'!AZ45</f>
        <v>0</v>
      </c>
      <c r="AY45" s="155"/>
      <c r="AZ45" s="155"/>
      <c r="BA45" s="155"/>
      <c r="BB45" s="155"/>
      <c r="BC45" s="155"/>
      <c r="BD45" s="155"/>
      <c r="BE45" s="155"/>
      <c r="BF45" s="155"/>
      <c r="BG45" s="155"/>
      <c r="BH45" s="155"/>
      <c r="BI45" s="155"/>
      <c r="BJ45" s="155"/>
      <c r="BK45" s="155"/>
      <c r="BL45" s="169"/>
      <c r="BM45" s="168">
        <f>'Base de Dados - Resíduos'!BI45</f>
        <v>0</v>
      </c>
      <c r="BN45" s="155"/>
      <c r="BO45" s="155"/>
      <c r="BP45" s="158"/>
      <c r="BQ45" s="155"/>
      <c r="BR45" s="155"/>
      <c r="BS45" s="155"/>
      <c r="BT45" s="155"/>
      <c r="BU45" s="155"/>
      <c r="BV45" s="155"/>
      <c r="BW45" s="155"/>
      <c r="BX45" s="155"/>
      <c r="BY45" s="155"/>
      <c r="BZ45" s="155"/>
      <c r="CA45" s="170"/>
    </row>
    <row r="46" spans="1:79" ht="39" customHeight="1" x14ac:dyDescent="0.25">
      <c r="A46" s="115" t="s">
        <v>119</v>
      </c>
      <c r="B46" s="287"/>
      <c r="C46" s="113" t="s">
        <v>23</v>
      </c>
      <c r="D46" s="161" t="s">
        <v>140</v>
      </c>
      <c r="E46" s="168" t="str">
        <f>'Base de Dados - Resíduos'!G46</f>
        <v>MD</v>
      </c>
      <c r="F46" s="158"/>
      <c r="G46" s="158"/>
      <c r="H46" s="155"/>
      <c r="I46" s="155"/>
      <c r="J46" s="155"/>
      <c r="K46" s="155"/>
      <c r="L46" s="155"/>
      <c r="M46" s="155"/>
      <c r="N46" s="155"/>
      <c r="O46" s="155"/>
      <c r="P46" s="155"/>
      <c r="Q46" s="155"/>
      <c r="R46" s="155"/>
      <c r="S46" s="169"/>
      <c r="T46" s="168">
        <f>'Base de Dados - Resíduos'!V46</f>
        <v>0</v>
      </c>
      <c r="U46" s="155"/>
      <c r="V46" s="155"/>
      <c r="W46" s="155"/>
      <c r="X46" s="155"/>
      <c r="Y46" s="155"/>
      <c r="Z46" s="155"/>
      <c r="AA46" s="155"/>
      <c r="AB46" s="155"/>
      <c r="AC46" s="155"/>
      <c r="AD46" s="155"/>
      <c r="AE46" s="155"/>
      <c r="AF46" s="155"/>
      <c r="AG46" s="155"/>
      <c r="AH46" s="169"/>
      <c r="AI46" s="168">
        <f>'Base de Dados - Resíduos'!AK46</f>
        <v>0</v>
      </c>
      <c r="AJ46" s="155"/>
      <c r="AK46" s="155"/>
      <c r="AL46" s="155"/>
      <c r="AM46" s="155"/>
      <c r="AN46" s="155"/>
      <c r="AO46" s="155"/>
      <c r="AP46" s="155"/>
      <c r="AQ46" s="155"/>
      <c r="AR46" s="155"/>
      <c r="AS46" s="155"/>
      <c r="AT46" s="155"/>
      <c r="AU46" s="155"/>
      <c r="AV46" s="155"/>
      <c r="AW46" s="169"/>
      <c r="AX46" s="168">
        <f>'Base de Dados - Resíduos'!AZ46</f>
        <v>0</v>
      </c>
      <c r="AY46" s="155"/>
      <c r="AZ46" s="155"/>
      <c r="BA46" s="155"/>
      <c r="BB46" s="155"/>
      <c r="BC46" s="155"/>
      <c r="BD46" s="155"/>
      <c r="BE46" s="155"/>
      <c r="BF46" s="155"/>
      <c r="BG46" s="155"/>
      <c r="BH46" s="155"/>
      <c r="BI46" s="155"/>
      <c r="BJ46" s="155"/>
      <c r="BK46" s="155"/>
      <c r="BL46" s="169"/>
      <c r="BM46" s="168">
        <f>'Base de Dados - Resíduos'!BI46</f>
        <v>0</v>
      </c>
      <c r="BN46" s="155"/>
      <c r="BO46" s="155"/>
      <c r="BP46" s="158"/>
      <c r="BQ46" s="155"/>
      <c r="BR46" s="155"/>
      <c r="BS46" s="155"/>
      <c r="BT46" s="155"/>
      <c r="BU46" s="155"/>
      <c r="BV46" s="155"/>
      <c r="BW46" s="155"/>
      <c r="BX46" s="155"/>
      <c r="BY46" s="155"/>
      <c r="BZ46" s="155"/>
      <c r="CA46" s="170"/>
    </row>
    <row r="47" spans="1:79" ht="25.5" x14ac:dyDescent="0.25">
      <c r="A47" s="115" t="s">
        <v>120</v>
      </c>
      <c r="B47" s="287"/>
      <c r="C47" s="113" t="s">
        <v>23</v>
      </c>
      <c r="D47" s="161" t="s">
        <v>140</v>
      </c>
      <c r="E47" s="168" t="str">
        <f>'Base de Dados - Resíduos'!G47</f>
        <v>MD</v>
      </c>
      <c r="F47" s="158"/>
      <c r="G47" s="158"/>
      <c r="H47" s="155"/>
      <c r="I47" s="155"/>
      <c r="J47" s="155"/>
      <c r="K47" s="155"/>
      <c r="L47" s="155"/>
      <c r="M47" s="155"/>
      <c r="N47" s="155"/>
      <c r="O47" s="155"/>
      <c r="P47" s="155"/>
      <c r="Q47" s="155"/>
      <c r="R47" s="155"/>
      <c r="S47" s="169"/>
      <c r="T47" s="168">
        <f>'Base de Dados - Resíduos'!V47</f>
        <v>0</v>
      </c>
      <c r="U47" s="155"/>
      <c r="V47" s="155"/>
      <c r="W47" s="155"/>
      <c r="X47" s="155"/>
      <c r="Y47" s="155"/>
      <c r="Z47" s="155"/>
      <c r="AA47" s="155"/>
      <c r="AB47" s="155"/>
      <c r="AC47" s="155"/>
      <c r="AD47" s="155"/>
      <c r="AE47" s="155"/>
      <c r="AF47" s="155"/>
      <c r="AG47" s="155"/>
      <c r="AH47" s="169"/>
      <c r="AI47" s="168">
        <f>'Base de Dados - Resíduos'!AK47</f>
        <v>0</v>
      </c>
      <c r="AJ47" s="155"/>
      <c r="AK47" s="155"/>
      <c r="AL47" s="155"/>
      <c r="AM47" s="155"/>
      <c r="AN47" s="155"/>
      <c r="AO47" s="155"/>
      <c r="AP47" s="155"/>
      <c r="AQ47" s="155"/>
      <c r="AR47" s="155"/>
      <c r="AS47" s="155"/>
      <c r="AT47" s="155"/>
      <c r="AU47" s="155"/>
      <c r="AV47" s="155"/>
      <c r="AW47" s="169"/>
      <c r="AX47" s="168">
        <f>'Base de Dados - Resíduos'!AZ47</f>
        <v>0</v>
      </c>
      <c r="AY47" s="155"/>
      <c r="AZ47" s="155"/>
      <c r="BA47" s="155"/>
      <c r="BB47" s="155"/>
      <c r="BC47" s="155"/>
      <c r="BD47" s="155"/>
      <c r="BE47" s="155"/>
      <c r="BF47" s="155"/>
      <c r="BG47" s="155"/>
      <c r="BH47" s="155"/>
      <c r="BI47" s="155"/>
      <c r="BJ47" s="155"/>
      <c r="BK47" s="155"/>
      <c r="BL47" s="169"/>
      <c r="BM47" s="168">
        <f>'Base de Dados - Resíduos'!BI47</f>
        <v>0</v>
      </c>
      <c r="BN47" s="155"/>
      <c r="BO47" s="155"/>
      <c r="BP47" s="158"/>
      <c r="BQ47" s="155"/>
      <c r="BR47" s="155"/>
      <c r="BS47" s="155"/>
      <c r="BT47" s="155"/>
      <c r="BU47" s="155"/>
      <c r="BV47" s="155"/>
      <c r="BW47" s="155"/>
      <c r="BX47" s="155"/>
      <c r="BY47" s="155"/>
      <c r="BZ47" s="155"/>
      <c r="CA47" s="170"/>
    </row>
    <row r="48" spans="1:79" ht="41.25" customHeight="1" x14ac:dyDescent="0.25">
      <c r="A48" s="115" t="s">
        <v>121</v>
      </c>
      <c r="B48" s="287"/>
      <c r="C48" s="113" t="s">
        <v>23</v>
      </c>
      <c r="D48" s="161" t="s">
        <v>141</v>
      </c>
      <c r="E48" s="168" t="str">
        <f>'Base de Dados - Resíduos'!G48</f>
        <v>MD</v>
      </c>
      <c r="F48" s="158"/>
      <c r="G48" s="158"/>
      <c r="H48" s="155"/>
      <c r="I48" s="155"/>
      <c r="J48" s="155"/>
      <c r="K48" s="155"/>
      <c r="L48" s="155"/>
      <c r="M48" s="155"/>
      <c r="N48" s="155"/>
      <c r="O48" s="155"/>
      <c r="P48" s="155"/>
      <c r="Q48" s="155"/>
      <c r="R48" s="155"/>
      <c r="S48" s="169"/>
      <c r="T48" s="168">
        <f>'Base de Dados - Resíduos'!V48</f>
        <v>0</v>
      </c>
      <c r="U48" s="155"/>
      <c r="V48" s="155"/>
      <c r="W48" s="155"/>
      <c r="X48" s="155"/>
      <c r="Y48" s="155"/>
      <c r="Z48" s="155"/>
      <c r="AA48" s="155"/>
      <c r="AB48" s="155"/>
      <c r="AC48" s="155"/>
      <c r="AD48" s="155"/>
      <c r="AE48" s="155"/>
      <c r="AF48" s="155"/>
      <c r="AG48" s="155"/>
      <c r="AH48" s="169"/>
      <c r="AI48" s="168">
        <f>'Base de Dados - Resíduos'!AK48</f>
        <v>0</v>
      </c>
      <c r="AJ48" s="155"/>
      <c r="AK48" s="155"/>
      <c r="AL48" s="155"/>
      <c r="AM48" s="155"/>
      <c r="AN48" s="155"/>
      <c r="AO48" s="155"/>
      <c r="AP48" s="155"/>
      <c r="AQ48" s="155"/>
      <c r="AR48" s="155"/>
      <c r="AS48" s="155"/>
      <c r="AT48" s="155"/>
      <c r="AU48" s="155"/>
      <c r="AV48" s="155"/>
      <c r="AW48" s="169"/>
      <c r="AX48" s="168">
        <f>'Base de Dados - Resíduos'!AZ48</f>
        <v>0</v>
      </c>
      <c r="AY48" s="155"/>
      <c r="AZ48" s="155"/>
      <c r="BA48" s="155"/>
      <c r="BB48" s="155"/>
      <c r="BC48" s="155"/>
      <c r="BD48" s="155"/>
      <c r="BE48" s="155"/>
      <c r="BF48" s="155"/>
      <c r="BG48" s="155"/>
      <c r="BH48" s="155"/>
      <c r="BI48" s="155"/>
      <c r="BJ48" s="155"/>
      <c r="BK48" s="155"/>
      <c r="BL48" s="169"/>
      <c r="BM48" s="168">
        <f>'Base de Dados - Resíduos'!BI48</f>
        <v>0</v>
      </c>
      <c r="BN48" s="155"/>
      <c r="BO48" s="155"/>
      <c r="BP48" s="158"/>
      <c r="BQ48" s="155"/>
      <c r="BR48" s="155"/>
      <c r="BS48" s="155"/>
      <c r="BT48" s="155"/>
      <c r="BU48" s="155"/>
      <c r="BV48" s="155"/>
      <c r="BW48" s="155"/>
      <c r="BX48" s="155"/>
      <c r="BY48" s="155"/>
      <c r="BZ48" s="155"/>
      <c r="CA48" s="170"/>
    </row>
    <row r="49" spans="1:79" x14ac:dyDescent="0.25">
      <c r="A49" s="115" t="s">
        <v>122</v>
      </c>
      <c r="B49" s="287"/>
      <c r="C49" s="113" t="s">
        <v>23</v>
      </c>
      <c r="D49" s="161" t="s">
        <v>141</v>
      </c>
      <c r="E49" s="168" t="str">
        <f>'Base de Dados - Resíduos'!G49</f>
        <v>F</v>
      </c>
      <c r="F49" s="158"/>
      <c r="G49" s="158"/>
      <c r="H49" s="155"/>
      <c r="I49" s="155"/>
      <c r="J49" s="155"/>
      <c r="K49" s="155"/>
      <c r="L49" s="155"/>
      <c r="M49" s="155"/>
      <c r="N49" s="155"/>
      <c r="O49" s="155"/>
      <c r="P49" s="155"/>
      <c r="Q49" s="155"/>
      <c r="R49" s="155"/>
      <c r="S49" s="169"/>
      <c r="T49" s="168">
        <f>'Base de Dados - Resíduos'!V49</f>
        <v>0</v>
      </c>
      <c r="U49" s="155"/>
      <c r="V49" s="155"/>
      <c r="W49" s="155"/>
      <c r="X49" s="155"/>
      <c r="Y49" s="155"/>
      <c r="Z49" s="155"/>
      <c r="AA49" s="155"/>
      <c r="AB49" s="155"/>
      <c r="AC49" s="155"/>
      <c r="AD49" s="155"/>
      <c r="AE49" s="155"/>
      <c r="AF49" s="155"/>
      <c r="AG49" s="155"/>
      <c r="AH49" s="169"/>
      <c r="AI49" s="168">
        <f>'Base de Dados - Resíduos'!AK49</f>
        <v>0</v>
      </c>
      <c r="AJ49" s="155"/>
      <c r="AK49" s="155"/>
      <c r="AL49" s="155"/>
      <c r="AM49" s="155"/>
      <c r="AN49" s="155"/>
      <c r="AO49" s="155"/>
      <c r="AP49" s="155"/>
      <c r="AQ49" s="155"/>
      <c r="AR49" s="155"/>
      <c r="AS49" s="155"/>
      <c r="AT49" s="155"/>
      <c r="AU49" s="155"/>
      <c r="AV49" s="155"/>
      <c r="AW49" s="169"/>
      <c r="AX49" s="168">
        <f>'Base de Dados - Resíduos'!AZ49</f>
        <v>0</v>
      </c>
      <c r="AY49" s="155"/>
      <c r="AZ49" s="155"/>
      <c r="BA49" s="155"/>
      <c r="BB49" s="155"/>
      <c r="BC49" s="155"/>
      <c r="BD49" s="155"/>
      <c r="BE49" s="155"/>
      <c r="BF49" s="155"/>
      <c r="BG49" s="155"/>
      <c r="BH49" s="155"/>
      <c r="BI49" s="155"/>
      <c r="BJ49" s="155"/>
      <c r="BK49" s="155"/>
      <c r="BL49" s="169"/>
      <c r="BM49" s="168">
        <f>'Base de Dados - Resíduos'!BI49</f>
        <v>0</v>
      </c>
      <c r="BN49" s="155"/>
      <c r="BO49" s="155"/>
      <c r="BP49" s="158"/>
      <c r="BQ49" s="155"/>
      <c r="BR49" s="155"/>
      <c r="BS49" s="155"/>
      <c r="BT49" s="155"/>
      <c r="BU49" s="155"/>
      <c r="BV49" s="155"/>
      <c r="BW49" s="155"/>
      <c r="BX49" s="155"/>
      <c r="BY49" s="155"/>
      <c r="BZ49" s="155"/>
      <c r="CA49" s="170"/>
    </row>
    <row r="50" spans="1:79" ht="25.5" x14ac:dyDescent="0.25">
      <c r="A50" s="115" t="s">
        <v>123</v>
      </c>
      <c r="B50" s="287"/>
      <c r="C50" s="113" t="s">
        <v>23</v>
      </c>
      <c r="D50" s="161" t="s">
        <v>141</v>
      </c>
      <c r="E50" s="168" t="str">
        <f>'Base de Dados - Resíduos'!G50</f>
        <v>D</v>
      </c>
      <c r="F50" s="158"/>
      <c r="G50" s="158"/>
      <c r="H50" s="155"/>
      <c r="I50" s="155"/>
      <c r="J50" s="155"/>
      <c r="K50" s="155"/>
      <c r="L50" s="155"/>
      <c r="M50" s="155"/>
      <c r="N50" s="155"/>
      <c r="O50" s="155"/>
      <c r="P50" s="155"/>
      <c r="Q50" s="155"/>
      <c r="R50" s="155"/>
      <c r="S50" s="169"/>
      <c r="T50" s="168">
        <f>'Base de Dados - Resíduos'!V50</f>
        <v>0</v>
      </c>
      <c r="U50" s="155"/>
      <c r="V50" s="155"/>
      <c r="W50" s="155"/>
      <c r="X50" s="155"/>
      <c r="Y50" s="155"/>
      <c r="Z50" s="155"/>
      <c r="AA50" s="155"/>
      <c r="AB50" s="155"/>
      <c r="AC50" s="155"/>
      <c r="AD50" s="155"/>
      <c r="AE50" s="155"/>
      <c r="AF50" s="155"/>
      <c r="AG50" s="155"/>
      <c r="AH50" s="169"/>
      <c r="AI50" s="168">
        <f>'Base de Dados - Resíduos'!AK50</f>
        <v>0</v>
      </c>
      <c r="AJ50" s="155"/>
      <c r="AK50" s="155"/>
      <c r="AL50" s="155"/>
      <c r="AM50" s="155"/>
      <c r="AN50" s="155"/>
      <c r="AO50" s="155"/>
      <c r="AP50" s="155"/>
      <c r="AQ50" s="155"/>
      <c r="AR50" s="155"/>
      <c r="AS50" s="155"/>
      <c r="AT50" s="155"/>
      <c r="AU50" s="155"/>
      <c r="AV50" s="155"/>
      <c r="AW50" s="169"/>
      <c r="AX50" s="168">
        <f>'Base de Dados - Resíduos'!AZ50</f>
        <v>0</v>
      </c>
      <c r="AY50" s="155"/>
      <c r="AZ50" s="155"/>
      <c r="BA50" s="155"/>
      <c r="BB50" s="155"/>
      <c r="BC50" s="155"/>
      <c r="BD50" s="155"/>
      <c r="BE50" s="155"/>
      <c r="BF50" s="155"/>
      <c r="BG50" s="155"/>
      <c r="BH50" s="155"/>
      <c r="BI50" s="155"/>
      <c r="BJ50" s="155"/>
      <c r="BK50" s="155"/>
      <c r="BL50" s="169"/>
      <c r="BM50" s="168">
        <f>'Base de Dados - Resíduos'!BI50</f>
        <v>0</v>
      </c>
      <c r="BN50" s="155"/>
      <c r="BO50" s="155"/>
      <c r="BP50" s="158"/>
      <c r="BQ50" s="155"/>
      <c r="BR50" s="155"/>
      <c r="BS50" s="155"/>
      <c r="BT50" s="155"/>
      <c r="BU50" s="155"/>
      <c r="BV50" s="155"/>
      <c r="BW50" s="155"/>
      <c r="BX50" s="155"/>
      <c r="BY50" s="155"/>
      <c r="BZ50" s="155"/>
      <c r="CA50" s="170"/>
    </row>
    <row r="51" spans="1:79" ht="27" customHeight="1" thickBot="1" x14ac:dyDescent="0.3">
      <c r="A51" s="123" t="s">
        <v>124</v>
      </c>
      <c r="B51" s="288"/>
      <c r="C51" s="124" t="s">
        <v>23</v>
      </c>
      <c r="D51" s="176" t="s">
        <v>140</v>
      </c>
      <c r="E51" s="177" t="str">
        <f>'Base de Dados - Resíduos'!G51</f>
        <v>D</v>
      </c>
      <c r="F51" s="178"/>
      <c r="G51" s="178"/>
      <c r="H51" s="179"/>
      <c r="I51" s="179"/>
      <c r="J51" s="179"/>
      <c r="K51" s="179"/>
      <c r="L51" s="179"/>
      <c r="M51" s="179"/>
      <c r="N51" s="179"/>
      <c r="O51" s="179"/>
      <c r="P51" s="179"/>
      <c r="Q51" s="179"/>
      <c r="R51" s="179"/>
      <c r="S51" s="180"/>
      <c r="T51" s="177">
        <f>'Base de Dados - Resíduos'!V51</f>
        <v>0</v>
      </c>
      <c r="U51" s="179"/>
      <c r="V51" s="179"/>
      <c r="W51" s="179"/>
      <c r="X51" s="179"/>
      <c r="Y51" s="179"/>
      <c r="Z51" s="179"/>
      <c r="AA51" s="179"/>
      <c r="AB51" s="179"/>
      <c r="AC51" s="179"/>
      <c r="AD51" s="179"/>
      <c r="AE51" s="179"/>
      <c r="AF51" s="179"/>
      <c r="AG51" s="179"/>
      <c r="AH51" s="180"/>
      <c r="AI51" s="177">
        <f>'Base de Dados - Resíduos'!AK51</f>
        <v>0</v>
      </c>
      <c r="AJ51" s="179"/>
      <c r="AK51" s="179"/>
      <c r="AL51" s="179"/>
      <c r="AM51" s="179"/>
      <c r="AN51" s="179"/>
      <c r="AO51" s="179"/>
      <c r="AP51" s="179"/>
      <c r="AQ51" s="179"/>
      <c r="AR51" s="179"/>
      <c r="AS51" s="179"/>
      <c r="AT51" s="179"/>
      <c r="AU51" s="179"/>
      <c r="AV51" s="179"/>
      <c r="AW51" s="180"/>
      <c r="AX51" s="177">
        <f>'Base de Dados - Resíduos'!AZ51</f>
        <v>0</v>
      </c>
      <c r="AY51" s="179"/>
      <c r="AZ51" s="179"/>
      <c r="BA51" s="179"/>
      <c r="BB51" s="179"/>
      <c r="BC51" s="179"/>
      <c r="BD51" s="179"/>
      <c r="BE51" s="179"/>
      <c r="BF51" s="179"/>
      <c r="BG51" s="179"/>
      <c r="BH51" s="179"/>
      <c r="BI51" s="179"/>
      <c r="BJ51" s="179"/>
      <c r="BK51" s="179"/>
      <c r="BL51" s="180"/>
      <c r="BM51" s="177">
        <f>'Base de Dados - Resíduos'!BI51</f>
        <v>0</v>
      </c>
      <c r="BN51" s="179"/>
      <c r="BO51" s="179"/>
      <c r="BP51" s="178"/>
      <c r="BQ51" s="179"/>
      <c r="BR51" s="179"/>
      <c r="BS51" s="179"/>
      <c r="BT51" s="179"/>
      <c r="BU51" s="179"/>
      <c r="BV51" s="179"/>
      <c r="BW51" s="179"/>
      <c r="BX51" s="179"/>
      <c r="BY51" s="179"/>
      <c r="BZ51" s="179"/>
      <c r="CA51" s="181"/>
    </row>
  </sheetData>
  <mergeCells count="9">
    <mergeCell ref="A1:A2"/>
    <mergeCell ref="C1:C2"/>
    <mergeCell ref="D1:D2"/>
    <mergeCell ref="BM1:CA1"/>
    <mergeCell ref="AX1:BL1"/>
    <mergeCell ref="AI1:AW1"/>
    <mergeCell ref="T1:AH1"/>
    <mergeCell ref="E1:S1"/>
    <mergeCell ref="B1:B2"/>
  </mergeCell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52"/>
  <sheetViews>
    <sheetView zoomScale="70" zoomScaleNormal="70" workbookViewId="0">
      <pane xSplit="1" ySplit="3" topLeftCell="D37" activePane="bottomRight" state="frozen"/>
      <selection pane="topRight" activeCell="B1" sqref="B1"/>
      <selection pane="bottomLeft" activeCell="A4" sqref="A4"/>
      <selection pane="bottomRight" activeCell="F70" sqref="F70"/>
    </sheetView>
  </sheetViews>
  <sheetFormatPr defaultRowHeight="15" x14ac:dyDescent="0.25"/>
  <cols>
    <col min="1" max="1" width="39" customWidth="1"/>
    <col min="2" max="2" width="25.7109375" customWidth="1"/>
    <col min="3" max="3" width="39.140625" customWidth="1"/>
    <col min="4" max="4" width="37.28515625" bestFit="1" customWidth="1"/>
    <col min="5" max="5" width="50.28515625" bestFit="1" customWidth="1"/>
    <col min="6" max="6" width="37.140625" customWidth="1"/>
    <col min="7" max="7" width="22.42578125" customWidth="1"/>
    <col min="8" max="8" width="23.42578125" customWidth="1"/>
    <col min="9" max="9" width="23.140625" customWidth="1"/>
    <col min="22" max="22" width="22" customWidth="1"/>
    <col min="23" max="23" width="20.5703125" customWidth="1"/>
    <col min="24" max="24" width="22.5703125" customWidth="1"/>
    <col min="37" max="37" width="26" customWidth="1"/>
    <col min="38" max="38" width="20.28515625" customWidth="1"/>
    <col min="39" max="39" width="21.7109375" customWidth="1"/>
    <col min="52" max="52" width="28.28515625" customWidth="1"/>
    <col min="53" max="53" width="28.85546875" customWidth="1"/>
    <col min="54" max="54" width="24.85546875" customWidth="1"/>
  </cols>
  <sheetData>
    <row r="1" spans="1:134" ht="30" customHeight="1" x14ac:dyDescent="0.25">
      <c r="A1" s="319" t="s">
        <v>2</v>
      </c>
      <c r="B1" s="322" t="s">
        <v>22</v>
      </c>
      <c r="C1" s="322" t="s">
        <v>3</v>
      </c>
      <c r="D1" s="322" t="s">
        <v>17</v>
      </c>
      <c r="E1" s="322" t="s">
        <v>0</v>
      </c>
      <c r="F1" s="316" t="s">
        <v>352</v>
      </c>
      <c r="G1" s="307" t="s">
        <v>1</v>
      </c>
      <c r="H1" s="308"/>
      <c r="I1" s="308"/>
      <c r="J1" s="308"/>
      <c r="K1" s="308"/>
      <c r="L1" s="308"/>
      <c r="M1" s="308"/>
      <c r="N1" s="308"/>
      <c r="O1" s="308"/>
      <c r="P1" s="308"/>
      <c r="Q1" s="308"/>
      <c r="R1" s="308"/>
      <c r="S1" s="308"/>
      <c r="T1" s="308"/>
      <c r="U1" s="309"/>
      <c r="V1" s="304" t="s">
        <v>1</v>
      </c>
      <c r="W1" s="305"/>
      <c r="X1" s="305"/>
      <c r="Y1" s="305"/>
      <c r="Z1" s="305"/>
      <c r="AA1" s="305"/>
      <c r="AB1" s="305"/>
      <c r="AC1" s="305"/>
      <c r="AD1" s="305"/>
      <c r="AE1" s="305"/>
      <c r="AF1" s="305"/>
      <c r="AG1" s="305"/>
      <c r="AH1" s="305"/>
      <c r="AI1" s="305"/>
      <c r="AJ1" s="306"/>
      <c r="AK1" s="307" t="s">
        <v>1</v>
      </c>
      <c r="AL1" s="308"/>
      <c r="AM1" s="308"/>
      <c r="AN1" s="308"/>
      <c r="AO1" s="308"/>
      <c r="AP1" s="308"/>
      <c r="AQ1" s="308"/>
      <c r="AR1" s="308"/>
      <c r="AS1" s="308"/>
      <c r="AT1" s="308"/>
      <c r="AU1" s="308"/>
      <c r="AV1" s="308"/>
      <c r="AW1" s="308"/>
      <c r="AX1" s="308"/>
      <c r="AY1" s="309"/>
      <c r="AZ1" s="304"/>
      <c r="BA1" s="305"/>
      <c r="BB1" s="305"/>
      <c r="BC1" s="305"/>
      <c r="BD1" s="305"/>
      <c r="BE1" s="305"/>
      <c r="BF1" s="305"/>
      <c r="BG1" s="305"/>
      <c r="BH1" s="305"/>
      <c r="BI1" s="305"/>
      <c r="BJ1" s="305"/>
      <c r="BK1" s="305"/>
      <c r="BL1" s="305"/>
      <c r="BM1" s="305"/>
      <c r="BN1" s="306"/>
      <c r="BO1" s="307" t="s">
        <v>1</v>
      </c>
      <c r="BP1" s="308"/>
      <c r="BQ1" s="308"/>
      <c r="BR1" s="308"/>
      <c r="BS1" s="308"/>
      <c r="BT1" s="308"/>
      <c r="BU1" s="308"/>
      <c r="BV1" s="308"/>
      <c r="BW1" s="308"/>
      <c r="BX1" s="308"/>
      <c r="BY1" s="308"/>
      <c r="BZ1" s="308"/>
      <c r="CA1" s="308"/>
      <c r="CB1" s="308"/>
      <c r="CC1" s="309"/>
    </row>
    <row r="2" spans="1:134" ht="15" customHeight="1" x14ac:dyDescent="0.25">
      <c r="A2" s="320"/>
      <c r="B2" s="323"/>
      <c r="C2" s="323"/>
      <c r="D2" s="323"/>
      <c r="E2" s="323"/>
      <c r="F2" s="317"/>
      <c r="G2" s="310">
        <v>2014</v>
      </c>
      <c r="H2" s="311"/>
      <c r="I2" s="311"/>
      <c r="J2" s="311"/>
      <c r="K2" s="311"/>
      <c r="L2" s="311"/>
      <c r="M2" s="311"/>
      <c r="N2" s="311"/>
      <c r="O2" s="311"/>
      <c r="P2" s="311"/>
      <c r="Q2" s="311"/>
      <c r="R2" s="311"/>
      <c r="S2" s="311"/>
      <c r="T2" s="311"/>
      <c r="U2" s="312"/>
      <c r="V2" s="313">
        <v>2015</v>
      </c>
      <c r="W2" s="314"/>
      <c r="X2" s="314"/>
      <c r="Y2" s="314"/>
      <c r="Z2" s="314"/>
      <c r="AA2" s="314"/>
      <c r="AB2" s="314"/>
      <c r="AC2" s="314"/>
      <c r="AD2" s="314"/>
      <c r="AE2" s="314"/>
      <c r="AF2" s="314"/>
      <c r="AG2" s="314"/>
      <c r="AH2" s="314"/>
      <c r="AI2" s="314"/>
      <c r="AJ2" s="315"/>
      <c r="AK2" s="310">
        <v>2016</v>
      </c>
      <c r="AL2" s="311"/>
      <c r="AM2" s="311"/>
      <c r="AN2" s="311"/>
      <c r="AO2" s="311"/>
      <c r="AP2" s="311"/>
      <c r="AQ2" s="311"/>
      <c r="AR2" s="311"/>
      <c r="AS2" s="311"/>
      <c r="AT2" s="311"/>
      <c r="AU2" s="311"/>
      <c r="AV2" s="311"/>
      <c r="AW2" s="311"/>
      <c r="AX2" s="311"/>
      <c r="AY2" s="312"/>
      <c r="AZ2" s="313">
        <v>2017</v>
      </c>
      <c r="BA2" s="314"/>
      <c r="BB2" s="314"/>
      <c r="BC2" s="314"/>
      <c r="BD2" s="314"/>
      <c r="BE2" s="314"/>
      <c r="BF2" s="314"/>
      <c r="BG2" s="314"/>
      <c r="BH2" s="314"/>
      <c r="BI2" s="314"/>
      <c r="BJ2" s="314"/>
      <c r="BK2" s="314"/>
      <c r="BL2" s="314"/>
      <c r="BM2" s="314"/>
      <c r="BN2" s="315"/>
      <c r="BO2" s="310">
        <v>2018</v>
      </c>
      <c r="BP2" s="311"/>
      <c r="BQ2" s="311"/>
      <c r="BR2" s="311"/>
      <c r="BS2" s="311"/>
      <c r="BT2" s="311"/>
      <c r="BU2" s="311"/>
      <c r="BV2" s="311"/>
      <c r="BW2" s="311"/>
      <c r="BX2" s="311"/>
      <c r="BY2" s="311"/>
      <c r="BZ2" s="311"/>
      <c r="CA2" s="311"/>
      <c r="CB2" s="311"/>
      <c r="CC2" s="312"/>
      <c r="CD2" s="303"/>
      <c r="CE2" s="303"/>
      <c r="CF2" s="303"/>
      <c r="CG2" s="303"/>
      <c r="CH2" s="303"/>
      <c r="CI2" s="303"/>
      <c r="CJ2" s="303"/>
      <c r="CK2" s="303"/>
      <c r="CL2" s="303"/>
      <c r="CM2" s="303"/>
      <c r="CN2" s="303"/>
      <c r="CO2" s="303"/>
      <c r="CP2" s="303"/>
      <c r="CQ2" s="303"/>
      <c r="CR2" s="303"/>
      <c r="CS2" s="303"/>
      <c r="CT2" s="303"/>
      <c r="CU2" s="303"/>
      <c r="CV2" s="303"/>
      <c r="CW2" s="303"/>
      <c r="CX2" s="303"/>
      <c r="CY2" s="303"/>
      <c r="CZ2" s="303"/>
      <c r="DA2" s="303"/>
      <c r="DB2" s="303"/>
      <c r="DC2" s="303"/>
      <c r="DD2" s="303"/>
      <c r="DE2" s="303"/>
      <c r="DF2" s="303"/>
      <c r="DG2" s="303"/>
      <c r="DH2" s="303"/>
      <c r="DI2" s="303"/>
      <c r="DJ2" s="303"/>
      <c r="DK2" s="303"/>
      <c r="DL2" s="303"/>
      <c r="DM2" s="303"/>
      <c r="DN2" s="303"/>
      <c r="DO2" s="303"/>
      <c r="DP2" s="303"/>
      <c r="DQ2" s="303"/>
      <c r="DR2" s="303"/>
      <c r="DS2" s="303"/>
      <c r="DT2" s="303"/>
      <c r="DU2" s="303"/>
      <c r="DV2" s="303"/>
      <c r="DW2" s="3"/>
      <c r="DX2" s="3"/>
      <c r="DY2" s="3"/>
      <c r="DZ2" s="3"/>
      <c r="EA2" s="3"/>
      <c r="EB2" s="3"/>
      <c r="EC2" s="3"/>
      <c r="ED2" s="3"/>
    </row>
    <row r="3" spans="1:134" ht="25.5" x14ac:dyDescent="0.25">
      <c r="A3" s="321"/>
      <c r="B3" s="324"/>
      <c r="C3" s="324"/>
      <c r="D3" s="324"/>
      <c r="E3" s="324"/>
      <c r="F3" s="318"/>
      <c r="G3" s="81" t="s">
        <v>23</v>
      </c>
      <c r="H3" s="82" t="s">
        <v>154</v>
      </c>
      <c r="I3" s="82" t="s">
        <v>155</v>
      </c>
      <c r="J3" s="83" t="s">
        <v>142</v>
      </c>
      <c r="K3" s="83" t="s">
        <v>143</v>
      </c>
      <c r="L3" s="83" t="s">
        <v>144</v>
      </c>
      <c r="M3" s="83" t="s">
        <v>145</v>
      </c>
      <c r="N3" s="83" t="s">
        <v>146</v>
      </c>
      <c r="O3" s="83" t="s">
        <v>147</v>
      </c>
      <c r="P3" s="83" t="s">
        <v>148</v>
      </c>
      <c r="Q3" s="83" t="s">
        <v>149</v>
      </c>
      <c r="R3" s="83" t="s">
        <v>150</v>
      </c>
      <c r="S3" s="83" t="s">
        <v>151</v>
      </c>
      <c r="T3" s="83" t="s">
        <v>152</v>
      </c>
      <c r="U3" s="84" t="s">
        <v>153</v>
      </c>
      <c r="V3" s="85" t="s">
        <v>23</v>
      </c>
      <c r="W3" s="86" t="s">
        <v>154</v>
      </c>
      <c r="X3" s="86" t="s">
        <v>155</v>
      </c>
      <c r="Y3" s="87" t="s">
        <v>142</v>
      </c>
      <c r="Z3" s="87" t="s">
        <v>143</v>
      </c>
      <c r="AA3" s="87" t="s">
        <v>144</v>
      </c>
      <c r="AB3" s="87" t="s">
        <v>145</v>
      </c>
      <c r="AC3" s="87" t="s">
        <v>146</v>
      </c>
      <c r="AD3" s="87" t="s">
        <v>147</v>
      </c>
      <c r="AE3" s="87" t="s">
        <v>148</v>
      </c>
      <c r="AF3" s="87" t="s">
        <v>149</v>
      </c>
      <c r="AG3" s="87" t="s">
        <v>150</v>
      </c>
      <c r="AH3" s="87" t="s">
        <v>151</v>
      </c>
      <c r="AI3" s="87" t="s">
        <v>152</v>
      </c>
      <c r="AJ3" s="88" t="s">
        <v>153</v>
      </c>
      <c r="AK3" s="81" t="s">
        <v>23</v>
      </c>
      <c r="AL3" s="82" t="s">
        <v>154</v>
      </c>
      <c r="AM3" s="82" t="s">
        <v>155</v>
      </c>
      <c r="AN3" s="83" t="s">
        <v>142</v>
      </c>
      <c r="AO3" s="83" t="s">
        <v>143</v>
      </c>
      <c r="AP3" s="83" t="s">
        <v>144</v>
      </c>
      <c r="AQ3" s="83" t="s">
        <v>145</v>
      </c>
      <c r="AR3" s="83" t="s">
        <v>146</v>
      </c>
      <c r="AS3" s="83" t="s">
        <v>147</v>
      </c>
      <c r="AT3" s="83" t="s">
        <v>148</v>
      </c>
      <c r="AU3" s="83" t="s">
        <v>149</v>
      </c>
      <c r="AV3" s="83" t="s">
        <v>150</v>
      </c>
      <c r="AW3" s="83" t="s">
        <v>151</v>
      </c>
      <c r="AX3" s="83" t="s">
        <v>152</v>
      </c>
      <c r="AY3" s="84" t="s">
        <v>153</v>
      </c>
      <c r="AZ3" s="85" t="s">
        <v>23</v>
      </c>
      <c r="BA3" s="86" t="s">
        <v>154</v>
      </c>
      <c r="BB3" s="86" t="s">
        <v>155</v>
      </c>
      <c r="BC3" s="87" t="s">
        <v>142</v>
      </c>
      <c r="BD3" s="87" t="s">
        <v>143</v>
      </c>
      <c r="BE3" s="87" t="s">
        <v>144</v>
      </c>
      <c r="BF3" s="87" t="s">
        <v>145</v>
      </c>
      <c r="BG3" s="87" t="s">
        <v>146</v>
      </c>
      <c r="BH3" s="87" t="s">
        <v>147</v>
      </c>
      <c r="BI3" s="87" t="s">
        <v>148</v>
      </c>
      <c r="BJ3" s="87" t="s">
        <v>149</v>
      </c>
      <c r="BK3" s="87" t="s">
        <v>150</v>
      </c>
      <c r="BL3" s="87" t="s">
        <v>151</v>
      </c>
      <c r="BM3" s="87" t="s">
        <v>152</v>
      </c>
      <c r="BN3" s="88" t="s">
        <v>153</v>
      </c>
      <c r="BO3" s="81" t="s">
        <v>23</v>
      </c>
      <c r="BP3" s="82" t="s">
        <v>154</v>
      </c>
      <c r="BQ3" s="82" t="s">
        <v>155</v>
      </c>
      <c r="BR3" s="83" t="s">
        <v>142</v>
      </c>
      <c r="BS3" s="83" t="s">
        <v>143</v>
      </c>
      <c r="BT3" s="83" t="s">
        <v>144</v>
      </c>
      <c r="BU3" s="83" t="s">
        <v>145</v>
      </c>
      <c r="BV3" s="83" t="s">
        <v>146</v>
      </c>
      <c r="BW3" s="83" t="s">
        <v>147</v>
      </c>
      <c r="BX3" s="83" t="s">
        <v>148</v>
      </c>
      <c r="BY3" s="83" t="s">
        <v>149</v>
      </c>
      <c r="BZ3" s="83" t="s">
        <v>150</v>
      </c>
      <c r="CA3" s="83" t="s">
        <v>151</v>
      </c>
      <c r="CB3" s="83" t="s">
        <v>152</v>
      </c>
      <c r="CC3" s="84" t="s">
        <v>153</v>
      </c>
      <c r="CD3" s="4"/>
      <c r="CE3" s="4"/>
      <c r="CF3" s="4"/>
      <c r="CG3" s="5"/>
      <c r="CH3" s="5"/>
      <c r="CI3" s="5"/>
      <c r="CJ3" s="5"/>
      <c r="CK3" s="5"/>
      <c r="CL3" s="5"/>
      <c r="CM3" s="5"/>
      <c r="CN3" s="5"/>
      <c r="CO3" s="5"/>
      <c r="CP3" s="5"/>
      <c r="CQ3" s="5"/>
      <c r="CR3" s="5"/>
      <c r="CS3" s="4"/>
      <c r="CT3" s="4"/>
      <c r="CU3" s="4"/>
      <c r="CV3" s="5"/>
      <c r="CW3" s="5"/>
      <c r="CX3" s="5"/>
      <c r="CY3" s="5"/>
      <c r="CZ3" s="5"/>
      <c r="DA3" s="5"/>
      <c r="DB3" s="5"/>
      <c r="DC3" s="5"/>
      <c r="DD3" s="5"/>
      <c r="DE3" s="5"/>
      <c r="DF3" s="5"/>
      <c r="DG3" s="5"/>
      <c r="DH3" s="4"/>
      <c r="DI3" s="4"/>
      <c r="DJ3" s="4"/>
      <c r="DK3" s="5"/>
      <c r="DL3" s="5"/>
      <c r="DM3" s="5"/>
      <c r="DN3" s="5"/>
      <c r="DO3" s="5"/>
      <c r="DP3" s="5"/>
      <c r="DQ3" s="5"/>
      <c r="DR3" s="5"/>
      <c r="DS3" s="5"/>
      <c r="DT3" s="5"/>
      <c r="DU3" s="5"/>
      <c r="DV3" s="5"/>
      <c r="DW3" s="3"/>
      <c r="DX3" s="3"/>
      <c r="DY3" s="3"/>
      <c r="DZ3" s="3"/>
      <c r="EA3" s="3"/>
      <c r="EB3" s="3"/>
      <c r="EC3" s="3"/>
      <c r="ED3" s="3"/>
    </row>
    <row r="4" spans="1:134" ht="28.5" customHeight="1" x14ac:dyDescent="0.25">
      <c r="A4" s="89" t="s">
        <v>21</v>
      </c>
      <c r="B4" s="90" t="s">
        <v>23</v>
      </c>
      <c r="C4" s="91" t="s">
        <v>474</v>
      </c>
      <c r="D4" s="90" t="s">
        <v>251</v>
      </c>
      <c r="E4" s="90" t="s">
        <v>176</v>
      </c>
      <c r="F4" s="92"/>
      <c r="G4" s="93">
        <v>1</v>
      </c>
      <c r="H4" s="91"/>
      <c r="I4" s="91"/>
      <c r="J4" s="90"/>
      <c r="K4" s="90"/>
      <c r="L4" s="90"/>
      <c r="M4" s="90"/>
      <c r="N4" s="90"/>
      <c r="O4" s="90"/>
      <c r="P4" s="90"/>
      <c r="Q4" s="90"/>
      <c r="R4" s="90"/>
      <c r="S4" s="90"/>
      <c r="T4" s="90"/>
      <c r="U4" s="94"/>
      <c r="V4" s="93"/>
      <c r="W4" s="91"/>
      <c r="X4" s="91"/>
      <c r="Y4" s="90"/>
      <c r="Z4" s="90"/>
      <c r="AA4" s="90"/>
      <c r="AB4" s="90"/>
      <c r="AC4" s="90"/>
      <c r="AD4" s="90"/>
      <c r="AE4" s="90"/>
      <c r="AF4" s="90"/>
      <c r="AG4" s="90"/>
      <c r="AH4" s="90"/>
      <c r="AI4" s="90"/>
      <c r="AJ4" s="94"/>
      <c r="AK4" s="93"/>
      <c r="AL4" s="91"/>
      <c r="AM4" s="91"/>
      <c r="AN4" s="90"/>
      <c r="AO4" s="90"/>
      <c r="AP4" s="90"/>
      <c r="AQ4" s="90"/>
      <c r="AR4" s="90"/>
      <c r="AS4" s="90"/>
      <c r="AT4" s="90"/>
      <c r="AU4" s="90"/>
      <c r="AV4" s="90"/>
      <c r="AW4" s="90"/>
      <c r="AX4" s="90"/>
      <c r="AY4" s="94"/>
      <c r="AZ4" s="93"/>
      <c r="BA4" s="91"/>
      <c r="BB4" s="91"/>
      <c r="BC4" s="90"/>
      <c r="BD4" s="90"/>
      <c r="BE4" s="90"/>
      <c r="BF4" s="90"/>
      <c r="BG4" s="90"/>
      <c r="BH4" s="90"/>
      <c r="BI4" s="90"/>
      <c r="BJ4" s="90"/>
      <c r="BK4" s="90"/>
      <c r="BL4" s="90"/>
      <c r="BM4" s="90"/>
      <c r="BN4" s="94"/>
      <c r="BO4" s="93"/>
      <c r="BP4" s="91"/>
      <c r="BQ4" s="91"/>
      <c r="BR4" s="90"/>
      <c r="BS4" s="90"/>
      <c r="BT4" s="90"/>
      <c r="BU4" s="90"/>
      <c r="BV4" s="90"/>
      <c r="BW4" s="90"/>
      <c r="BX4" s="90"/>
      <c r="BY4" s="90"/>
      <c r="BZ4" s="90"/>
      <c r="CA4" s="90"/>
      <c r="CB4" s="90"/>
      <c r="CC4" s="94"/>
      <c r="CD4" s="4"/>
      <c r="CE4" s="4"/>
      <c r="CF4" s="4"/>
      <c r="CG4" s="64"/>
      <c r="CH4" s="64"/>
      <c r="CI4" s="64"/>
      <c r="CJ4" s="64"/>
      <c r="CK4" s="64"/>
      <c r="CL4" s="64"/>
      <c r="CM4" s="64"/>
      <c r="CN4" s="64"/>
      <c r="CO4" s="64"/>
      <c r="CP4" s="64"/>
      <c r="CQ4" s="64"/>
      <c r="CR4" s="64"/>
      <c r="CS4" s="4"/>
      <c r="CT4" s="4"/>
      <c r="CU4" s="4"/>
      <c r="CV4" s="64"/>
      <c r="CW4" s="64"/>
      <c r="CX4" s="64"/>
      <c r="CY4" s="64"/>
      <c r="CZ4" s="64"/>
      <c r="DA4" s="64"/>
      <c r="DB4" s="64"/>
      <c r="DC4" s="64"/>
      <c r="DD4" s="64"/>
      <c r="DE4" s="64"/>
      <c r="DF4" s="64"/>
      <c r="DG4" s="64"/>
      <c r="DH4" s="4"/>
      <c r="DI4" s="4"/>
      <c r="DJ4" s="4"/>
      <c r="DK4" s="64"/>
      <c r="DL4" s="64"/>
      <c r="DM4" s="64"/>
      <c r="DN4" s="64"/>
      <c r="DO4" s="64"/>
      <c r="DP4" s="64"/>
      <c r="DQ4" s="64"/>
      <c r="DR4" s="64"/>
      <c r="DS4" s="64"/>
      <c r="DT4" s="64"/>
      <c r="DU4" s="64"/>
      <c r="DV4" s="64"/>
      <c r="DW4" s="3"/>
      <c r="DX4" s="3"/>
      <c r="DY4" s="3"/>
      <c r="DZ4" s="3"/>
      <c r="EA4" s="3"/>
      <c r="EB4" s="3"/>
      <c r="EC4" s="3"/>
      <c r="ED4" s="3"/>
    </row>
    <row r="5" spans="1:134" ht="25.5" x14ac:dyDescent="0.25">
      <c r="A5" s="95" t="s">
        <v>4</v>
      </c>
      <c r="B5" s="96" t="s">
        <v>23</v>
      </c>
      <c r="C5" s="97" t="s">
        <v>11</v>
      </c>
      <c r="D5" s="97" t="s">
        <v>10</v>
      </c>
      <c r="E5" s="97" t="s">
        <v>171</v>
      </c>
      <c r="F5" s="92"/>
      <c r="G5" s="278">
        <v>2312</v>
      </c>
      <c r="H5" s="99"/>
      <c r="I5" s="99"/>
      <c r="J5" s="100"/>
      <c r="K5" s="100"/>
      <c r="L5" s="100"/>
      <c r="M5" s="100"/>
      <c r="N5" s="100"/>
      <c r="O5" s="100"/>
      <c r="P5" s="100"/>
      <c r="Q5" s="100"/>
      <c r="R5" s="100"/>
      <c r="S5" s="100"/>
      <c r="T5" s="100"/>
      <c r="U5" s="101"/>
      <c r="V5" s="98"/>
      <c r="W5" s="99"/>
      <c r="X5" s="99"/>
      <c r="Y5" s="100"/>
      <c r="Z5" s="100"/>
      <c r="AA5" s="100"/>
      <c r="AB5" s="100"/>
      <c r="AC5" s="100"/>
      <c r="AD5" s="100"/>
      <c r="AE5" s="100"/>
      <c r="AF5" s="100"/>
      <c r="AG5" s="100"/>
      <c r="AH5" s="100"/>
      <c r="AI5" s="100"/>
      <c r="AJ5" s="101"/>
      <c r="AK5" s="98"/>
      <c r="AL5" s="99"/>
      <c r="AM5" s="99"/>
      <c r="AN5" s="100"/>
      <c r="AO5" s="100"/>
      <c r="AP5" s="100"/>
      <c r="AQ5" s="100"/>
      <c r="AR5" s="100"/>
      <c r="AS5" s="100"/>
      <c r="AT5" s="100"/>
      <c r="AU5" s="100"/>
      <c r="AV5" s="100"/>
      <c r="AW5" s="100"/>
      <c r="AX5" s="100"/>
      <c r="AY5" s="101"/>
      <c r="AZ5" s="98"/>
      <c r="BA5" s="99"/>
      <c r="BB5" s="99"/>
      <c r="BC5" s="100"/>
      <c r="BD5" s="100"/>
      <c r="BE5" s="100"/>
      <c r="BF5" s="100"/>
      <c r="BG5" s="100"/>
      <c r="BH5" s="100"/>
      <c r="BI5" s="100"/>
      <c r="BJ5" s="100"/>
      <c r="BK5" s="100"/>
      <c r="BL5" s="100"/>
      <c r="BM5" s="100"/>
      <c r="BN5" s="101"/>
      <c r="BO5" s="98"/>
      <c r="BP5" s="99"/>
      <c r="BQ5" s="99"/>
      <c r="BR5" s="100"/>
      <c r="BS5" s="100"/>
      <c r="BT5" s="100"/>
      <c r="BU5" s="100"/>
      <c r="BV5" s="100"/>
      <c r="BW5" s="100"/>
      <c r="BX5" s="100"/>
      <c r="BY5" s="100"/>
      <c r="BZ5" s="100"/>
      <c r="CA5" s="100"/>
      <c r="CB5" s="100"/>
      <c r="CC5" s="101"/>
      <c r="CD5" s="4"/>
      <c r="CE5" s="4"/>
      <c r="CF5" s="4"/>
      <c r="CG5" s="6"/>
      <c r="CH5" s="6"/>
      <c r="CI5" s="6"/>
      <c r="CJ5" s="6"/>
      <c r="CK5" s="6"/>
      <c r="CL5" s="6"/>
      <c r="CM5" s="6"/>
      <c r="CN5" s="6"/>
      <c r="CO5" s="6"/>
      <c r="CP5" s="6"/>
      <c r="CQ5" s="6"/>
      <c r="CR5" s="6"/>
      <c r="CS5" s="4"/>
      <c r="CT5" s="4"/>
      <c r="CU5" s="4"/>
      <c r="CV5" s="6"/>
      <c r="CW5" s="6"/>
      <c r="CX5" s="6"/>
      <c r="CY5" s="6"/>
      <c r="CZ5" s="6"/>
      <c r="DA5" s="6"/>
      <c r="DB5" s="6"/>
      <c r="DC5" s="6"/>
      <c r="DD5" s="6"/>
      <c r="DE5" s="6"/>
      <c r="DF5" s="6"/>
      <c r="DG5" s="6"/>
      <c r="DH5" s="4"/>
      <c r="DI5" s="4"/>
      <c r="DJ5" s="4"/>
      <c r="DK5" s="6"/>
      <c r="DL5" s="6"/>
      <c r="DM5" s="6"/>
      <c r="DN5" s="6"/>
      <c r="DO5" s="6"/>
      <c r="DP5" s="6"/>
      <c r="DQ5" s="6"/>
      <c r="DR5" s="6"/>
      <c r="DS5" s="6"/>
      <c r="DT5" s="6"/>
      <c r="DU5" s="6"/>
      <c r="DV5" s="6"/>
      <c r="DW5" s="3"/>
      <c r="DX5" s="3"/>
      <c r="DY5" s="3"/>
      <c r="DZ5" s="3"/>
      <c r="EA5" s="3"/>
      <c r="EB5" s="3"/>
      <c r="EC5" s="3"/>
      <c r="ED5" s="3"/>
    </row>
    <row r="6" spans="1:134" x14ac:dyDescent="0.25">
      <c r="A6" s="102" t="s">
        <v>5</v>
      </c>
      <c r="B6" s="103" t="s">
        <v>23</v>
      </c>
      <c r="C6" s="104" t="s">
        <v>12</v>
      </c>
      <c r="D6" s="104" t="s">
        <v>10</v>
      </c>
      <c r="E6" s="104" t="s">
        <v>171</v>
      </c>
      <c r="F6" s="92"/>
      <c r="G6" s="279">
        <v>2312</v>
      </c>
      <c r="H6" s="106"/>
      <c r="I6" s="106"/>
      <c r="J6" s="107"/>
      <c r="K6" s="107"/>
      <c r="L6" s="107"/>
      <c r="M6" s="107"/>
      <c r="N6" s="107"/>
      <c r="O6" s="107"/>
      <c r="P6" s="107"/>
      <c r="Q6" s="107"/>
      <c r="R6" s="107"/>
      <c r="S6" s="107"/>
      <c r="T6" s="107"/>
      <c r="U6" s="108"/>
      <c r="V6" s="105"/>
      <c r="W6" s="106"/>
      <c r="X6" s="106"/>
      <c r="Y6" s="107"/>
      <c r="Z6" s="107"/>
      <c r="AA6" s="107"/>
      <c r="AB6" s="107"/>
      <c r="AC6" s="107"/>
      <c r="AD6" s="107"/>
      <c r="AE6" s="107"/>
      <c r="AF6" s="107"/>
      <c r="AG6" s="107"/>
      <c r="AH6" s="107"/>
      <c r="AI6" s="107"/>
      <c r="AJ6" s="108"/>
      <c r="AK6" s="105"/>
      <c r="AL6" s="106"/>
      <c r="AM6" s="106"/>
      <c r="AN6" s="107"/>
      <c r="AO6" s="107"/>
      <c r="AP6" s="107"/>
      <c r="AQ6" s="107"/>
      <c r="AR6" s="107"/>
      <c r="AS6" s="107"/>
      <c r="AT6" s="107"/>
      <c r="AU6" s="107"/>
      <c r="AV6" s="107"/>
      <c r="AW6" s="107"/>
      <c r="AX6" s="107"/>
      <c r="AY6" s="108"/>
      <c r="AZ6" s="105"/>
      <c r="BA6" s="106"/>
      <c r="BB6" s="106"/>
      <c r="BC6" s="107"/>
      <c r="BD6" s="107"/>
      <c r="BE6" s="107"/>
      <c r="BF6" s="107"/>
      <c r="BG6" s="107"/>
      <c r="BH6" s="107"/>
      <c r="BI6" s="107"/>
      <c r="BJ6" s="107"/>
      <c r="BK6" s="107"/>
      <c r="BL6" s="107"/>
      <c r="BM6" s="107"/>
      <c r="BN6" s="108"/>
      <c r="BO6" s="105"/>
      <c r="BP6" s="106"/>
      <c r="BQ6" s="106"/>
      <c r="BR6" s="107"/>
      <c r="BS6" s="107"/>
      <c r="BT6" s="107"/>
      <c r="BU6" s="107"/>
      <c r="BV6" s="107"/>
      <c r="BW6" s="107"/>
      <c r="BX6" s="107"/>
      <c r="BY6" s="107"/>
      <c r="BZ6" s="107"/>
      <c r="CA6" s="107"/>
      <c r="CB6" s="107"/>
      <c r="CC6" s="108"/>
      <c r="CD6" s="4"/>
      <c r="CE6" s="4"/>
      <c r="CF6" s="4"/>
      <c r="CG6" s="6"/>
      <c r="CH6" s="6"/>
      <c r="CI6" s="6"/>
      <c r="CJ6" s="6"/>
      <c r="CK6" s="6"/>
      <c r="CL6" s="6"/>
      <c r="CM6" s="6"/>
      <c r="CN6" s="6"/>
      <c r="CO6" s="6"/>
      <c r="CP6" s="6"/>
      <c r="CQ6" s="6"/>
      <c r="CR6" s="6"/>
      <c r="CS6" s="4"/>
      <c r="CT6" s="4"/>
      <c r="CU6" s="4"/>
      <c r="CV6" s="6"/>
      <c r="CW6" s="6"/>
      <c r="CX6" s="6"/>
      <c r="CY6" s="6"/>
      <c r="CZ6" s="6"/>
      <c r="DA6" s="6"/>
      <c r="DB6" s="6"/>
      <c r="DC6" s="6"/>
      <c r="DD6" s="6"/>
      <c r="DE6" s="6"/>
      <c r="DF6" s="6"/>
      <c r="DG6" s="6"/>
      <c r="DH6" s="4"/>
      <c r="DI6" s="4"/>
      <c r="DJ6" s="4"/>
      <c r="DK6" s="6"/>
      <c r="DL6" s="6"/>
      <c r="DM6" s="6"/>
      <c r="DN6" s="6"/>
      <c r="DO6" s="6"/>
      <c r="DP6" s="6"/>
      <c r="DQ6" s="6"/>
      <c r="DR6" s="6"/>
      <c r="DS6" s="6"/>
      <c r="DT6" s="6"/>
      <c r="DU6" s="6"/>
      <c r="DV6" s="6"/>
      <c r="DW6" s="3"/>
      <c r="DX6" s="3"/>
      <c r="DY6" s="3"/>
      <c r="DZ6" s="3"/>
      <c r="EA6" s="3"/>
      <c r="EB6" s="3"/>
      <c r="EC6" s="3"/>
      <c r="ED6" s="3"/>
    </row>
    <row r="7" spans="1:134" ht="25.5" x14ac:dyDescent="0.25">
      <c r="A7" s="102" t="s">
        <v>6</v>
      </c>
      <c r="B7" s="103" t="s">
        <v>23</v>
      </c>
      <c r="C7" s="104" t="s">
        <v>13</v>
      </c>
      <c r="D7" s="104" t="s">
        <v>10</v>
      </c>
      <c r="E7" s="97" t="s">
        <v>171</v>
      </c>
      <c r="F7" s="92"/>
      <c r="G7" s="280">
        <v>1047</v>
      </c>
      <c r="H7" s="107"/>
      <c r="I7" s="107"/>
      <c r="J7" s="107"/>
      <c r="K7" s="107"/>
      <c r="L7" s="107"/>
      <c r="M7" s="107"/>
      <c r="N7" s="107"/>
      <c r="O7" s="107"/>
      <c r="P7" s="107"/>
      <c r="Q7" s="107"/>
      <c r="R7" s="107"/>
      <c r="S7" s="107"/>
      <c r="T7" s="107"/>
      <c r="U7" s="108"/>
      <c r="V7" s="109"/>
      <c r="W7" s="107"/>
      <c r="X7" s="107"/>
      <c r="Y7" s="107"/>
      <c r="Z7" s="107"/>
      <c r="AA7" s="107"/>
      <c r="AB7" s="107"/>
      <c r="AC7" s="107"/>
      <c r="AD7" s="107"/>
      <c r="AE7" s="107"/>
      <c r="AF7" s="107"/>
      <c r="AG7" s="107"/>
      <c r="AH7" s="107"/>
      <c r="AI7" s="107"/>
      <c r="AJ7" s="108"/>
      <c r="AK7" s="109"/>
      <c r="AL7" s="107"/>
      <c r="AM7" s="107"/>
      <c r="AN7" s="107"/>
      <c r="AO7" s="107"/>
      <c r="AP7" s="107"/>
      <c r="AQ7" s="107"/>
      <c r="AR7" s="107"/>
      <c r="AS7" s="107"/>
      <c r="AT7" s="107"/>
      <c r="AU7" s="107"/>
      <c r="AV7" s="107"/>
      <c r="AW7" s="107"/>
      <c r="AX7" s="107"/>
      <c r="AY7" s="108"/>
      <c r="AZ7" s="109"/>
      <c r="BA7" s="107"/>
      <c r="BB7" s="107"/>
      <c r="BC7" s="107"/>
      <c r="BD7" s="107"/>
      <c r="BE7" s="107"/>
      <c r="BF7" s="107"/>
      <c r="BG7" s="107"/>
      <c r="BH7" s="107"/>
      <c r="BI7" s="107"/>
      <c r="BJ7" s="107"/>
      <c r="BK7" s="107"/>
      <c r="BL7" s="107"/>
      <c r="BM7" s="107"/>
      <c r="BN7" s="108"/>
      <c r="BO7" s="109"/>
      <c r="BP7" s="107"/>
      <c r="BQ7" s="107"/>
      <c r="BR7" s="107"/>
      <c r="BS7" s="107"/>
      <c r="BT7" s="107"/>
      <c r="BU7" s="107"/>
      <c r="BV7" s="107"/>
      <c r="BW7" s="107"/>
      <c r="BX7" s="107"/>
      <c r="BY7" s="107"/>
      <c r="BZ7" s="107"/>
      <c r="CA7" s="107"/>
      <c r="CB7" s="107"/>
      <c r="CC7" s="108"/>
      <c r="CD7" s="3"/>
      <c r="CE7" s="3"/>
      <c r="CF7" s="3"/>
      <c r="CG7" s="6"/>
      <c r="CH7" s="6"/>
      <c r="CI7" s="6"/>
      <c r="CJ7" s="6"/>
      <c r="CK7" s="6"/>
      <c r="CL7" s="6"/>
      <c r="CM7" s="6"/>
      <c r="CN7" s="6"/>
      <c r="CO7" s="6"/>
      <c r="CP7" s="6"/>
      <c r="CQ7" s="6"/>
      <c r="CR7" s="6"/>
      <c r="CS7" s="3"/>
      <c r="CT7" s="3"/>
      <c r="CU7" s="3"/>
      <c r="CV7" s="6"/>
      <c r="CW7" s="6"/>
      <c r="CX7" s="6"/>
      <c r="CY7" s="6"/>
      <c r="CZ7" s="6"/>
      <c r="DA7" s="6"/>
      <c r="DB7" s="6"/>
      <c r="DC7" s="6"/>
      <c r="DD7" s="6"/>
      <c r="DE7" s="6"/>
      <c r="DF7" s="6"/>
      <c r="DG7" s="6"/>
      <c r="DH7" s="3"/>
      <c r="DI7" s="3"/>
      <c r="DJ7" s="3"/>
      <c r="DK7" s="6"/>
      <c r="DL7" s="6"/>
      <c r="DM7" s="6"/>
      <c r="DN7" s="6"/>
      <c r="DO7" s="6"/>
      <c r="DP7" s="6"/>
      <c r="DQ7" s="6"/>
      <c r="DR7" s="6"/>
      <c r="DS7" s="6"/>
      <c r="DT7" s="6"/>
      <c r="DU7" s="6"/>
      <c r="DV7" s="6"/>
      <c r="DW7" s="3"/>
      <c r="DX7" s="3"/>
      <c r="DY7" s="3"/>
      <c r="DZ7" s="3"/>
      <c r="EA7" s="3"/>
      <c r="EB7" s="3"/>
      <c r="EC7" s="3"/>
      <c r="ED7" s="3"/>
    </row>
    <row r="8" spans="1:134" ht="29.25" customHeight="1" x14ac:dyDescent="0.25">
      <c r="A8" s="102" t="s">
        <v>7</v>
      </c>
      <c r="B8" s="103" t="s">
        <v>23</v>
      </c>
      <c r="C8" s="104" t="s">
        <v>14</v>
      </c>
      <c r="D8" s="104" t="s">
        <v>10</v>
      </c>
      <c r="E8" s="97" t="s">
        <v>171</v>
      </c>
      <c r="F8" s="92"/>
      <c r="G8" s="280">
        <v>1047</v>
      </c>
      <c r="H8" s="107"/>
      <c r="I8" s="107"/>
      <c r="J8" s="107"/>
      <c r="K8" s="107"/>
      <c r="L8" s="107"/>
      <c r="M8" s="107"/>
      <c r="N8" s="107"/>
      <c r="O8" s="107"/>
      <c r="P8" s="107"/>
      <c r="Q8" s="107"/>
      <c r="R8" s="107"/>
      <c r="S8" s="107"/>
      <c r="T8" s="107"/>
      <c r="U8" s="108"/>
      <c r="V8" s="109"/>
      <c r="W8" s="107"/>
      <c r="X8" s="107"/>
      <c r="Y8" s="107"/>
      <c r="Z8" s="107"/>
      <c r="AA8" s="107"/>
      <c r="AB8" s="107"/>
      <c r="AC8" s="107"/>
      <c r="AD8" s="107"/>
      <c r="AE8" s="107"/>
      <c r="AF8" s="107"/>
      <c r="AG8" s="107"/>
      <c r="AH8" s="107"/>
      <c r="AI8" s="107"/>
      <c r="AJ8" s="108"/>
      <c r="AK8" s="109"/>
      <c r="AL8" s="107"/>
      <c r="AM8" s="107"/>
      <c r="AN8" s="107"/>
      <c r="AO8" s="107"/>
      <c r="AP8" s="107"/>
      <c r="AQ8" s="107"/>
      <c r="AR8" s="107"/>
      <c r="AS8" s="107"/>
      <c r="AT8" s="107"/>
      <c r="AU8" s="107"/>
      <c r="AV8" s="107"/>
      <c r="AW8" s="107"/>
      <c r="AX8" s="107"/>
      <c r="AY8" s="108"/>
      <c r="AZ8" s="109"/>
      <c r="BA8" s="107"/>
      <c r="BB8" s="107"/>
      <c r="BC8" s="107"/>
      <c r="BD8" s="107"/>
      <c r="BE8" s="107"/>
      <c r="BF8" s="107"/>
      <c r="BG8" s="107"/>
      <c r="BH8" s="107"/>
      <c r="BI8" s="107"/>
      <c r="BJ8" s="107"/>
      <c r="BK8" s="107"/>
      <c r="BL8" s="107"/>
      <c r="BM8" s="107"/>
      <c r="BN8" s="108"/>
      <c r="BO8" s="109"/>
      <c r="BP8" s="107"/>
      <c r="BQ8" s="107"/>
      <c r="BR8" s="107"/>
      <c r="BS8" s="107"/>
      <c r="BT8" s="107"/>
      <c r="BU8" s="107"/>
      <c r="BV8" s="107"/>
      <c r="BW8" s="107"/>
      <c r="BX8" s="107"/>
      <c r="BY8" s="107"/>
      <c r="BZ8" s="107"/>
      <c r="CA8" s="107"/>
      <c r="CB8" s="107"/>
      <c r="CC8" s="108"/>
      <c r="CD8" s="3"/>
      <c r="CE8" s="3"/>
      <c r="CF8" s="3"/>
      <c r="CG8" s="6"/>
      <c r="CH8" s="6"/>
      <c r="CI8" s="6"/>
      <c r="CJ8" s="6"/>
      <c r="CK8" s="6"/>
      <c r="CL8" s="6"/>
      <c r="CM8" s="6"/>
      <c r="CN8" s="6"/>
      <c r="CO8" s="6"/>
      <c r="CP8" s="6"/>
      <c r="CQ8" s="6"/>
      <c r="CR8" s="6"/>
      <c r="CS8" s="3"/>
      <c r="CT8" s="3"/>
      <c r="CU8" s="3"/>
      <c r="CV8" s="6"/>
      <c r="CW8" s="6"/>
      <c r="CX8" s="6"/>
      <c r="CY8" s="6"/>
      <c r="CZ8" s="6"/>
      <c r="DA8" s="6"/>
      <c r="DB8" s="6"/>
      <c r="DC8" s="6"/>
      <c r="DD8" s="6"/>
      <c r="DE8" s="6"/>
      <c r="DF8" s="6"/>
      <c r="DG8" s="6"/>
      <c r="DH8" s="3"/>
      <c r="DI8" s="3"/>
      <c r="DJ8" s="3"/>
      <c r="DK8" s="6"/>
      <c r="DL8" s="6"/>
      <c r="DM8" s="6"/>
      <c r="DN8" s="6"/>
      <c r="DO8" s="6"/>
      <c r="DP8" s="6"/>
      <c r="DQ8" s="6"/>
      <c r="DR8" s="6"/>
      <c r="DS8" s="6"/>
      <c r="DT8" s="6"/>
      <c r="DU8" s="6"/>
      <c r="DV8" s="6"/>
      <c r="DW8" s="3"/>
      <c r="DX8" s="3"/>
      <c r="DY8" s="3"/>
      <c r="DZ8" s="3"/>
      <c r="EA8" s="3"/>
      <c r="EB8" s="3"/>
      <c r="EC8" s="3"/>
      <c r="ED8" s="3"/>
    </row>
    <row r="9" spans="1:134" ht="25.5" x14ac:dyDescent="0.25">
      <c r="A9" s="102" t="s">
        <v>9</v>
      </c>
      <c r="B9" s="103" t="s">
        <v>125</v>
      </c>
      <c r="C9" s="104" t="s">
        <v>15</v>
      </c>
      <c r="D9" s="104" t="s">
        <v>10</v>
      </c>
      <c r="E9" s="97" t="s">
        <v>171</v>
      </c>
      <c r="F9" s="92"/>
      <c r="G9" s="277"/>
      <c r="H9" s="111">
        <v>3359</v>
      </c>
      <c r="I9" s="111">
        <v>3359</v>
      </c>
      <c r="J9" s="107"/>
      <c r="K9" s="107"/>
      <c r="L9" s="107"/>
      <c r="M9" s="107"/>
      <c r="N9" s="107"/>
      <c r="O9" s="107"/>
      <c r="P9" s="107"/>
      <c r="Q9" s="107"/>
      <c r="R9" s="107"/>
      <c r="S9" s="107"/>
      <c r="T9" s="107"/>
      <c r="U9" s="108"/>
      <c r="V9" s="110"/>
      <c r="W9" s="111"/>
      <c r="X9" s="111"/>
      <c r="Y9" s="107"/>
      <c r="Z9" s="107"/>
      <c r="AA9" s="107"/>
      <c r="AB9" s="107"/>
      <c r="AC9" s="107"/>
      <c r="AD9" s="107"/>
      <c r="AE9" s="107"/>
      <c r="AF9" s="107"/>
      <c r="AG9" s="107"/>
      <c r="AH9" s="107"/>
      <c r="AI9" s="107"/>
      <c r="AJ9" s="108"/>
      <c r="AK9" s="110"/>
      <c r="AL9" s="111"/>
      <c r="AM9" s="111"/>
      <c r="AN9" s="107"/>
      <c r="AO9" s="107"/>
      <c r="AP9" s="107"/>
      <c r="AQ9" s="107"/>
      <c r="AR9" s="107"/>
      <c r="AS9" s="107"/>
      <c r="AT9" s="107"/>
      <c r="AU9" s="107"/>
      <c r="AV9" s="107"/>
      <c r="AW9" s="107"/>
      <c r="AX9" s="107"/>
      <c r="AY9" s="108"/>
      <c r="AZ9" s="110"/>
      <c r="BA9" s="111"/>
      <c r="BB9" s="111"/>
      <c r="BC9" s="107"/>
      <c r="BD9" s="107"/>
      <c r="BE9" s="107"/>
      <c r="BF9" s="107"/>
      <c r="BG9" s="107"/>
      <c r="BH9" s="107"/>
      <c r="BI9" s="107"/>
      <c r="BJ9" s="107"/>
      <c r="BK9" s="107"/>
      <c r="BL9" s="107"/>
      <c r="BM9" s="107"/>
      <c r="BN9" s="108"/>
      <c r="BO9" s="110"/>
      <c r="BP9" s="111"/>
      <c r="BQ9" s="111"/>
      <c r="BR9" s="107"/>
      <c r="BS9" s="107"/>
      <c r="BT9" s="107"/>
      <c r="BU9" s="107"/>
      <c r="BV9" s="107"/>
      <c r="BW9" s="107"/>
      <c r="BX9" s="107"/>
      <c r="BY9" s="107"/>
      <c r="BZ9" s="107"/>
      <c r="CA9" s="107"/>
      <c r="CB9" s="107"/>
      <c r="CC9" s="108"/>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row>
    <row r="10" spans="1:134" ht="35.25" customHeight="1" x14ac:dyDescent="0.25">
      <c r="A10" s="102" t="s">
        <v>8</v>
      </c>
      <c r="B10" s="103" t="s">
        <v>167</v>
      </c>
      <c r="C10" s="104" t="s">
        <v>16</v>
      </c>
      <c r="D10" s="104" t="s">
        <v>10</v>
      </c>
      <c r="E10" s="97" t="s">
        <v>171</v>
      </c>
      <c r="F10" s="92"/>
      <c r="G10" s="280">
        <f>SUM(G6+G8)</f>
        <v>3359</v>
      </c>
      <c r="H10" s="111">
        <v>3359</v>
      </c>
      <c r="I10" s="111">
        <v>3359</v>
      </c>
      <c r="J10" s="107"/>
      <c r="K10" s="107"/>
      <c r="L10" s="107"/>
      <c r="M10" s="107"/>
      <c r="N10" s="107"/>
      <c r="O10" s="107"/>
      <c r="P10" s="107"/>
      <c r="Q10" s="107"/>
      <c r="R10" s="107"/>
      <c r="S10" s="107"/>
      <c r="T10" s="107"/>
      <c r="U10" s="108"/>
      <c r="V10" s="109"/>
      <c r="W10" s="111"/>
      <c r="X10" s="111"/>
      <c r="Y10" s="107"/>
      <c r="Z10" s="107"/>
      <c r="AA10" s="107"/>
      <c r="AB10" s="107"/>
      <c r="AC10" s="107"/>
      <c r="AD10" s="107"/>
      <c r="AE10" s="107"/>
      <c r="AF10" s="107"/>
      <c r="AG10" s="107"/>
      <c r="AH10" s="107"/>
      <c r="AI10" s="107"/>
      <c r="AJ10" s="108"/>
      <c r="AK10" s="109"/>
      <c r="AL10" s="111"/>
      <c r="AM10" s="111"/>
      <c r="AN10" s="107"/>
      <c r="AO10" s="107"/>
      <c r="AP10" s="107"/>
      <c r="AQ10" s="107"/>
      <c r="AR10" s="107"/>
      <c r="AS10" s="107"/>
      <c r="AT10" s="107"/>
      <c r="AU10" s="107"/>
      <c r="AV10" s="107"/>
      <c r="AW10" s="107"/>
      <c r="AX10" s="107"/>
      <c r="AY10" s="108"/>
      <c r="AZ10" s="109"/>
      <c r="BA10" s="111"/>
      <c r="BB10" s="111"/>
      <c r="BC10" s="107"/>
      <c r="BD10" s="107"/>
      <c r="BE10" s="107"/>
      <c r="BF10" s="107"/>
      <c r="BG10" s="107"/>
      <c r="BH10" s="107"/>
      <c r="BI10" s="107"/>
      <c r="BJ10" s="107"/>
      <c r="BK10" s="107"/>
      <c r="BL10" s="107"/>
      <c r="BM10" s="107"/>
      <c r="BN10" s="108"/>
      <c r="BO10" s="109"/>
      <c r="BP10" s="111"/>
      <c r="BQ10" s="111"/>
      <c r="BR10" s="107"/>
      <c r="BS10" s="107"/>
      <c r="BT10" s="107"/>
      <c r="BU10" s="107"/>
      <c r="BV10" s="107"/>
      <c r="BW10" s="107"/>
      <c r="BX10" s="107"/>
      <c r="BY10" s="107"/>
      <c r="BZ10" s="107"/>
      <c r="CA10" s="107"/>
      <c r="CB10" s="107"/>
      <c r="CC10" s="108"/>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row>
    <row r="11" spans="1:134" ht="26.25" customHeight="1" x14ac:dyDescent="0.25">
      <c r="A11" s="112" t="s">
        <v>156</v>
      </c>
      <c r="B11" s="113" t="s">
        <v>24</v>
      </c>
      <c r="C11" s="104" t="s">
        <v>157</v>
      </c>
      <c r="D11" s="113" t="s">
        <v>36</v>
      </c>
      <c r="E11" s="103" t="s">
        <v>172</v>
      </c>
      <c r="F11" s="92"/>
      <c r="G11" s="110"/>
      <c r="H11" s="107"/>
      <c r="I11" s="107"/>
      <c r="J11" s="111">
        <v>127.8</v>
      </c>
      <c r="K11" s="111">
        <v>102.48</v>
      </c>
      <c r="L11" s="111">
        <v>96.98</v>
      </c>
      <c r="M11" s="111">
        <v>119.01</v>
      </c>
      <c r="N11" s="111">
        <v>141.25</v>
      </c>
      <c r="O11" s="111">
        <v>120.03</v>
      </c>
      <c r="P11" s="111">
        <v>151.12</v>
      </c>
      <c r="Q11" s="111">
        <v>94.46</v>
      </c>
      <c r="R11" s="111">
        <v>109.23</v>
      </c>
      <c r="S11" s="111">
        <v>135.91</v>
      </c>
      <c r="T11" s="111">
        <v>103.87</v>
      </c>
      <c r="U11" s="114">
        <v>106.79</v>
      </c>
      <c r="V11" s="110"/>
      <c r="W11" s="107"/>
      <c r="X11" s="107"/>
      <c r="Y11" s="111"/>
      <c r="Z11" s="111"/>
      <c r="AA11" s="111"/>
      <c r="AB11" s="111"/>
      <c r="AC11" s="111"/>
      <c r="AD11" s="111"/>
      <c r="AE11" s="111"/>
      <c r="AF11" s="111"/>
      <c r="AG11" s="111"/>
      <c r="AH11" s="111"/>
      <c r="AI11" s="111"/>
      <c r="AJ11" s="114"/>
      <c r="AK11" s="110"/>
      <c r="AL11" s="107"/>
      <c r="AM11" s="107"/>
      <c r="AN11" s="111"/>
      <c r="AO11" s="111"/>
      <c r="AP11" s="111"/>
      <c r="AQ11" s="111"/>
      <c r="AR11" s="111"/>
      <c r="AS11" s="111"/>
      <c r="AT11" s="111"/>
      <c r="AU11" s="111"/>
      <c r="AV11" s="111"/>
      <c r="AW11" s="111"/>
      <c r="AX11" s="111"/>
      <c r="AY11" s="114"/>
      <c r="AZ11" s="110"/>
      <c r="BA11" s="107"/>
      <c r="BB11" s="107"/>
      <c r="BC11" s="111"/>
      <c r="BD11" s="111"/>
      <c r="BE11" s="111"/>
      <c r="BF11" s="111"/>
      <c r="BG11" s="111"/>
      <c r="BH11" s="111"/>
      <c r="BI11" s="111"/>
      <c r="BJ11" s="111"/>
      <c r="BK11" s="111"/>
      <c r="BL11" s="111"/>
      <c r="BM11" s="111"/>
      <c r="BN11" s="114"/>
      <c r="BO11" s="110"/>
      <c r="BP11" s="107"/>
      <c r="BQ11" s="107"/>
      <c r="BR11" s="111"/>
      <c r="BS11" s="111"/>
      <c r="BT11" s="111"/>
      <c r="BU11" s="111"/>
      <c r="BV11" s="111"/>
      <c r="BW11" s="111"/>
      <c r="BX11" s="111"/>
      <c r="BY11" s="111"/>
      <c r="BZ11" s="111"/>
      <c r="CA11" s="111"/>
      <c r="CB11" s="111"/>
      <c r="CC11" s="114"/>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row>
    <row r="12" spans="1:134" ht="28.5" customHeight="1" x14ac:dyDescent="0.25">
      <c r="A12" s="112" t="s">
        <v>26</v>
      </c>
      <c r="B12" s="113" t="s">
        <v>23</v>
      </c>
      <c r="C12" s="91" t="s">
        <v>27</v>
      </c>
      <c r="D12" s="91" t="s">
        <v>28</v>
      </c>
      <c r="E12" s="103" t="s">
        <v>173</v>
      </c>
      <c r="F12" s="92"/>
      <c r="G12" s="280">
        <v>10145</v>
      </c>
      <c r="H12" s="107"/>
      <c r="I12" s="107"/>
      <c r="J12" s="107"/>
      <c r="K12" s="107"/>
      <c r="L12" s="107"/>
      <c r="M12" s="107"/>
      <c r="N12" s="107"/>
      <c r="O12" s="107"/>
      <c r="P12" s="107"/>
      <c r="Q12" s="107"/>
      <c r="R12" s="107"/>
      <c r="S12" s="107"/>
      <c r="T12" s="107"/>
      <c r="U12" s="108"/>
      <c r="V12" s="109"/>
      <c r="W12" s="107"/>
      <c r="X12" s="107"/>
      <c r="Y12" s="107"/>
      <c r="Z12" s="107"/>
      <c r="AA12" s="107"/>
      <c r="AB12" s="107"/>
      <c r="AC12" s="107"/>
      <c r="AD12" s="107"/>
      <c r="AE12" s="107"/>
      <c r="AF12" s="107"/>
      <c r="AG12" s="107"/>
      <c r="AH12" s="107"/>
      <c r="AI12" s="107"/>
      <c r="AJ12" s="108"/>
      <c r="AK12" s="109"/>
      <c r="AL12" s="107"/>
      <c r="AM12" s="107"/>
      <c r="AN12" s="107"/>
      <c r="AO12" s="107"/>
      <c r="AP12" s="107"/>
      <c r="AQ12" s="107"/>
      <c r="AR12" s="107"/>
      <c r="AS12" s="107"/>
      <c r="AT12" s="107"/>
      <c r="AU12" s="107"/>
      <c r="AV12" s="107"/>
      <c r="AW12" s="107"/>
      <c r="AX12" s="107"/>
      <c r="AY12" s="108"/>
      <c r="AZ12" s="109"/>
      <c r="BA12" s="107"/>
      <c r="BB12" s="107"/>
      <c r="BC12" s="107"/>
      <c r="BD12" s="107"/>
      <c r="BE12" s="107"/>
      <c r="BF12" s="107"/>
      <c r="BG12" s="107"/>
      <c r="BH12" s="107"/>
      <c r="BI12" s="107"/>
      <c r="BJ12" s="107"/>
      <c r="BK12" s="107"/>
      <c r="BL12" s="107"/>
      <c r="BM12" s="107"/>
      <c r="BN12" s="108"/>
      <c r="BO12" s="109"/>
      <c r="BP12" s="107"/>
      <c r="BQ12" s="107"/>
      <c r="BR12" s="107"/>
      <c r="BS12" s="107"/>
      <c r="BT12" s="107"/>
      <c r="BU12" s="107"/>
      <c r="BV12" s="107"/>
      <c r="BW12" s="107"/>
      <c r="BX12" s="107"/>
      <c r="BY12" s="107"/>
      <c r="BZ12" s="107"/>
      <c r="CA12" s="107"/>
      <c r="CB12" s="107"/>
      <c r="CC12" s="108"/>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row>
    <row r="13" spans="1:134" ht="25.5" x14ac:dyDescent="0.25">
      <c r="A13" s="89" t="s">
        <v>29</v>
      </c>
      <c r="B13" s="103" t="s">
        <v>125</v>
      </c>
      <c r="C13" s="91" t="s">
        <v>30</v>
      </c>
      <c r="D13" s="103" t="s">
        <v>159</v>
      </c>
      <c r="E13" s="103" t="s">
        <v>179</v>
      </c>
      <c r="F13" s="92"/>
      <c r="G13" s="277"/>
      <c r="H13" s="111">
        <v>4</v>
      </c>
      <c r="I13" s="111">
        <v>4</v>
      </c>
      <c r="J13" s="107"/>
      <c r="K13" s="107"/>
      <c r="L13" s="107"/>
      <c r="M13" s="107"/>
      <c r="N13" s="107"/>
      <c r="O13" s="107"/>
      <c r="P13" s="107"/>
      <c r="Q13" s="107"/>
      <c r="R13" s="107"/>
      <c r="S13" s="107"/>
      <c r="T13" s="107"/>
      <c r="U13" s="108"/>
      <c r="V13" s="110"/>
      <c r="W13" s="111"/>
      <c r="X13" s="111"/>
      <c r="Y13" s="107"/>
      <c r="Z13" s="107"/>
      <c r="AA13" s="107"/>
      <c r="AB13" s="107"/>
      <c r="AC13" s="107"/>
      <c r="AD13" s="107"/>
      <c r="AE13" s="107"/>
      <c r="AF13" s="107"/>
      <c r="AG13" s="107"/>
      <c r="AH13" s="107"/>
      <c r="AI13" s="107"/>
      <c r="AJ13" s="108"/>
      <c r="AK13" s="110"/>
      <c r="AL13" s="111"/>
      <c r="AM13" s="111"/>
      <c r="AN13" s="107"/>
      <c r="AO13" s="107"/>
      <c r="AP13" s="107"/>
      <c r="AQ13" s="107"/>
      <c r="AR13" s="107"/>
      <c r="AS13" s="107"/>
      <c r="AT13" s="107"/>
      <c r="AU13" s="107"/>
      <c r="AV13" s="107"/>
      <c r="AW13" s="107"/>
      <c r="AX13" s="107"/>
      <c r="AY13" s="108"/>
      <c r="AZ13" s="110"/>
      <c r="BA13" s="111"/>
      <c r="BB13" s="111"/>
      <c r="BC13" s="107"/>
      <c r="BD13" s="107"/>
      <c r="BE13" s="107"/>
      <c r="BF13" s="107"/>
      <c r="BG13" s="107"/>
      <c r="BH13" s="107"/>
      <c r="BI13" s="107"/>
      <c r="BJ13" s="107"/>
      <c r="BK13" s="107"/>
      <c r="BL13" s="107"/>
      <c r="BM13" s="107"/>
      <c r="BN13" s="108"/>
      <c r="BO13" s="110"/>
      <c r="BP13" s="111"/>
      <c r="BQ13" s="111"/>
      <c r="BR13" s="107"/>
      <c r="BS13" s="107"/>
      <c r="BT13" s="107"/>
      <c r="BU13" s="107"/>
      <c r="BV13" s="107"/>
      <c r="BW13" s="107"/>
      <c r="BX13" s="107"/>
      <c r="BY13" s="107"/>
      <c r="BZ13" s="107"/>
      <c r="CA13" s="107"/>
      <c r="CB13" s="107"/>
      <c r="CC13" s="108"/>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row>
    <row r="14" spans="1:134" ht="25.5" x14ac:dyDescent="0.25">
      <c r="A14" s="89" t="s">
        <v>37</v>
      </c>
      <c r="B14" s="103" t="s">
        <v>167</v>
      </c>
      <c r="C14" s="91" t="s">
        <v>31</v>
      </c>
      <c r="D14" s="91" t="s">
        <v>28</v>
      </c>
      <c r="E14" s="103" t="s">
        <v>174</v>
      </c>
      <c r="F14" s="92"/>
      <c r="G14" s="280">
        <f>G10</f>
        <v>3359</v>
      </c>
      <c r="H14" s="111">
        <v>3359</v>
      </c>
      <c r="I14" s="111">
        <v>3359</v>
      </c>
      <c r="J14" s="107"/>
      <c r="K14" s="107"/>
      <c r="L14" s="107"/>
      <c r="M14" s="107"/>
      <c r="N14" s="107"/>
      <c r="O14" s="107"/>
      <c r="P14" s="107"/>
      <c r="Q14" s="107"/>
      <c r="R14" s="107"/>
      <c r="S14" s="107"/>
      <c r="T14" s="107"/>
      <c r="U14" s="108"/>
      <c r="V14" s="109"/>
      <c r="W14" s="111"/>
      <c r="X14" s="111"/>
      <c r="Y14" s="107"/>
      <c r="Z14" s="107"/>
      <c r="AA14" s="107"/>
      <c r="AB14" s="107"/>
      <c r="AC14" s="107"/>
      <c r="AD14" s="107"/>
      <c r="AE14" s="107"/>
      <c r="AF14" s="107"/>
      <c r="AG14" s="107"/>
      <c r="AH14" s="107"/>
      <c r="AI14" s="107"/>
      <c r="AJ14" s="108"/>
      <c r="AK14" s="109"/>
      <c r="AL14" s="111"/>
      <c r="AM14" s="111"/>
      <c r="AN14" s="107"/>
      <c r="AO14" s="107"/>
      <c r="AP14" s="107"/>
      <c r="AQ14" s="107"/>
      <c r="AR14" s="107"/>
      <c r="AS14" s="107"/>
      <c r="AT14" s="107"/>
      <c r="AU14" s="107"/>
      <c r="AV14" s="107"/>
      <c r="AW14" s="107"/>
      <c r="AX14" s="107"/>
      <c r="AY14" s="108"/>
      <c r="AZ14" s="109"/>
      <c r="BA14" s="111"/>
      <c r="BB14" s="111"/>
      <c r="BC14" s="107"/>
      <c r="BD14" s="107"/>
      <c r="BE14" s="107"/>
      <c r="BF14" s="107"/>
      <c r="BG14" s="107"/>
      <c r="BH14" s="107"/>
      <c r="BI14" s="107"/>
      <c r="BJ14" s="107"/>
      <c r="BK14" s="107"/>
      <c r="BL14" s="107"/>
      <c r="BM14" s="107"/>
      <c r="BN14" s="108"/>
      <c r="BO14" s="109"/>
      <c r="BP14" s="111"/>
      <c r="BQ14" s="111"/>
      <c r="BR14" s="107"/>
      <c r="BS14" s="107"/>
      <c r="BT14" s="107"/>
      <c r="BU14" s="107"/>
      <c r="BV14" s="107"/>
      <c r="BW14" s="107"/>
      <c r="BX14" s="107"/>
      <c r="BY14" s="107"/>
      <c r="BZ14" s="107"/>
      <c r="CA14" s="107"/>
      <c r="CB14" s="107"/>
      <c r="CC14" s="108"/>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row>
    <row r="15" spans="1:134" ht="25.5" x14ac:dyDescent="0.25">
      <c r="A15" s="89" t="s">
        <v>32</v>
      </c>
      <c r="B15" s="103" t="s">
        <v>23</v>
      </c>
      <c r="C15" s="91" t="s">
        <v>33</v>
      </c>
      <c r="D15" s="91" t="s">
        <v>34</v>
      </c>
      <c r="E15" s="103" t="s">
        <v>178</v>
      </c>
      <c r="F15" s="92"/>
      <c r="G15" s="281">
        <v>183160.9</v>
      </c>
      <c r="H15" s="107"/>
      <c r="I15" s="107"/>
      <c r="J15" s="107"/>
      <c r="K15" s="107"/>
      <c r="L15" s="107"/>
      <c r="M15" s="107"/>
      <c r="N15" s="107"/>
      <c r="O15" s="107"/>
      <c r="P15" s="107"/>
      <c r="Q15" s="107"/>
      <c r="R15" s="107"/>
      <c r="S15" s="107"/>
      <c r="T15" s="107"/>
      <c r="U15" s="108"/>
      <c r="V15" s="109"/>
      <c r="W15" s="107"/>
      <c r="X15" s="107"/>
      <c r="Y15" s="107"/>
      <c r="Z15" s="107"/>
      <c r="AA15" s="107"/>
      <c r="AB15" s="107"/>
      <c r="AC15" s="107"/>
      <c r="AD15" s="107"/>
      <c r="AE15" s="107"/>
      <c r="AF15" s="107"/>
      <c r="AG15" s="107"/>
      <c r="AH15" s="107"/>
      <c r="AI15" s="107"/>
      <c r="AJ15" s="108"/>
      <c r="AK15" s="109"/>
      <c r="AL15" s="107"/>
      <c r="AM15" s="107"/>
      <c r="AN15" s="107"/>
      <c r="AO15" s="107"/>
      <c r="AP15" s="107"/>
      <c r="AQ15" s="107"/>
      <c r="AR15" s="107"/>
      <c r="AS15" s="107"/>
      <c r="AT15" s="107"/>
      <c r="AU15" s="107"/>
      <c r="AV15" s="107"/>
      <c r="AW15" s="107"/>
      <c r="AX15" s="107"/>
      <c r="AY15" s="108"/>
      <c r="AZ15" s="109"/>
      <c r="BA15" s="107"/>
      <c r="BB15" s="107"/>
      <c r="BC15" s="107"/>
      <c r="BD15" s="107"/>
      <c r="BE15" s="107"/>
      <c r="BF15" s="107"/>
      <c r="BG15" s="107"/>
      <c r="BH15" s="107"/>
      <c r="BI15" s="107"/>
      <c r="BJ15" s="107"/>
      <c r="BK15" s="107"/>
      <c r="BL15" s="107"/>
      <c r="BM15" s="107"/>
      <c r="BN15" s="108"/>
      <c r="BO15" s="109"/>
      <c r="BP15" s="107"/>
      <c r="BQ15" s="107"/>
      <c r="BR15" s="107"/>
      <c r="BS15" s="107"/>
      <c r="BT15" s="107"/>
      <c r="BU15" s="107"/>
      <c r="BV15" s="107"/>
      <c r="BW15" s="107"/>
      <c r="BX15" s="107"/>
      <c r="BY15" s="107"/>
      <c r="BZ15" s="107"/>
      <c r="CA15" s="107"/>
      <c r="CB15" s="107"/>
      <c r="CC15" s="108"/>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row>
    <row r="16" spans="1:134" ht="25.5" x14ac:dyDescent="0.25">
      <c r="A16" s="89" t="s">
        <v>35</v>
      </c>
      <c r="B16" s="103" t="s">
        <v>23</v>
      </c>
      <c r="C16" s="91" t="s">
        <v>43</v>
      </c>
      <c r="D16" s="91" t="s">
        <v>36</v>
      </c>
      <c r="E16" s="103" t="s">
        <v>172</v>
      </c>
      <c r="F16" s="92"/>
      <c r="G16" s="109">
        <v>1408.92</v>
      </c>
      <c r="H16" s="111">
        <v>707.55</v>
      </c>
      <c r="I16" s="111">
        <v>701.38</v>
      </c>
      <c r="J16" s="107"/>
      <c r="K16" s="107"/>
      <c r="L16" s="107"/>
      <c r="M16" s="107"/>
      <c r="N16" s="107"/>
      <c r="O16" s="107"/>
      <c r="P16" s="107"/>
      <c r="Q16" s="107"/>
      <c r="R16" s="107"/>
      <c r="S16" s="107"/>
      <c r="T16" s="107"/>
      <c r="U16" s="108"/>
      <c r="V16" s="109"/>
      <c r="W16" s="111"/>
      <c r="X16" s="111"/>
      <c r="Y16" s="107"/>
      <c r="Z16" s="107"/>
      <c r="AA16" s="107"/>
      <c r="AB16" s="107"/>
      <c r="AC16" s="107"/>
      <c r="AD16" s="107"/>
      <c r="AE16" s="107"/>
      <c r="AF16" s="107"/>
      <c r="AG16" s="107"/>
      <c r="AH16" s="107"/>
      <c r="AI16" s="107"/>
      <c r="AJ16" s="108"/>
      <c r="AK16" s="109"/>
      <c r="AL16" s="111"/>
      <c r="AM16" s="111"/>
      <c r="AN16" s="107"/>
      <c r="AO16" s="107"/>
      <c r="AP16" s="107"/>
      <c r="AQ16" s="107"/>
      <c r="AR16" s="107"/>
      <c r="AS16" s="107"/>
      <c r="AT16" s="107"/>
      <c r="AU16" s="107"/>
      <c r="AV16" s="107"/>
      <c r="AW16" s="107"/>
      <c r="AX16" s="107"/>
      <c r="AY16" s="108"/>
      <c r="AZ16" s="109"/>
      <c r="BA16" s="111"/>
      <c r="BB16" s="111"/>
      <c r="BC16" s="107"/>
      <c r="BD16" s="107"/>
      <c r="BE16" s="107"/>
      <c r="BF16" s="107"/>
      <c r="BG16" s="107"/>
      <c r="BH16" s="107"/>
      <c r="BI16" s="107"/>
      <c r="BJ16" s="107"/>
      <c r="BK16" s="107"/>
      <c r="BL16" s="107"/>
      <c r="BM16" s="107"/>
      <c r="BN16" s="108"/>
      <c r="BO16" s="109"/>
      <c r="BP16" s="111"/>
      <c r="BQ16" s="111"/>
      <c r="BR16" s="107"/>
      <c r="BS16" s="107"/>
      <c r="BT16" s="107"/>
      <c r="BU16" s="107"/>
      <c r="BV16" s="107"/>
      <c r="BW16" s="107"/>
      <c r="BX16" s="107"/>
      <c r="BY16" s="107"/>
      <c r="BZ16" s="107"/>
      <c r="CA16" s="107"/>
      <c r="CB16" s="107"/>
      <c r="CC16" s="108"/>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row>
    <row r="17" spans="1:134" ht="30.75" customHeight="1" x14ac:dyDescent="0.25">
      <c r="A17" s="89" t="s">
        <v>38</v>
      </c>
      <c r="B17" s="103" t="s">
        <v>23</v>
      </c>
      <c r="C17" s="91" t="s">
        <v>39</v>
      </c>
      <c r="D17" s="91" t="s">
        <v>34</v>
      </c>
      <c r="E17" s="103" t="s">
        <v>177</v>
      </c>
      <c r="F17" s="92"/>
      <c r="G17" s="109">
        <v>0</v>
      </c>
      <c r="H17" s="107"/>
      <c r="I17" s="107"/>
      <c r="J17" s="107"/>
      <c r="K17" s="107"/>
      <c r="L17" s="107"/>
      <c r="M17" s="107"/>
      <c r="N17" s="107"/>
      <c r="O17" s="107"/>
      <c r="P17" s="107"/>
      <c r="Q17" s="107"/>
      <c r="R17" s="107"/>
      <c r="S17" s="107"/>
      <c r="T17" s="107"/>
      <c r="U17" s="108"/>
      <c r="V17" s="109"/>
      <c r="W17" s="107"/>
      <c r="X17" s="107"/>
      <c r="Y17" s="107"/>
      <c r="Z17" s="107"/>
      <c r="AA17" s="107"/>
      <c r="AB17" s="107"/>
      <c r="AC17" s="107"/>
      <c r="AD17" s="107"/>
      <c r="AE17" s="107"/>
      <c r="AF17" s="107"/>
      <c r="AG17" s="107"/>
      <c r="AH17" s="107"/>
      <c r="AI17" s="107"/>
      <c r="AJ17" s="108"/>
      <c r="AK17" s="109"/>
      <c r="AL17" s="107"/>
      <c r="AM17" s="107"/>
      <c r="AN17" s="107"/>
      <c r="AO17" s="107"/>
      <c r="AP17" s="107"/>
      <c r="AQ17" s="107"/>
      <c r="AR17" s="107"/>
      <c r="AS17" s="107"/>
      <c r="AT17" s="107"/>
      <c r="AU17" s="107"/>
      <c r="AV17" s="107"/>
      <c r="AW17" s="107"/>
      <c r="AX17" s="107"/>
      <c r="AY17" s="108"/>
      <c r="AZ17" s="109"/>
      <c r="BA17" s="107"/>
      <c r="BB17" s="107"/>
      <c r="BC17" s="107"/>
      <c r="BD17" s="107"/>
      <c r="BE17" s="107"/>
      <c r="BF17" s="107"/>
      <c r="BG17" s="107"/>
      <c r="BH17" s="107"/>
      <c r="BI17" s="107"/>
      <c r="BJ17" s="107"/>
      <c r="BK17" s="107"/>
      <c r="BL17" s="107"/>
      <c r="BM17" s="107"/>
      <c r="BN17" s="108"/>
      <c r="BO17" s="109"/>
      <c r="BP17" s="107"/>
      <c r="BQ17" s="107"/>
      <c r="BR17" s="107"/>
      <c r="BS17" s="107"/>
      <c r="BT17" s="107"/>
      <c r="BU17" s="107"/>
      <c r="BV17" s="107"/>
      <c r="BW17" s="107"/>
      <c r="BX17" s="107"/>
      <c r="BY17" s="107"/>
      <c r="BZ17" s="107"/>
      <c r="CA17" s="107"/>
      <c r="CB17" s="107"/>
      <c r="CC17" s="108"/>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row>
    <row r="18" spans="1:134" ht="28.5" customHeight="1" x14ac:dyDescent="0.25">
      <c r="A18" s="89" t="s">
        <v>40</v>
      </c>
      <c r="B18" s="103" t="s">
        <v>23</v>
      </c>
      <c r="C18" s="91" t="s">
        <v>41</v>
      </c>
      <c r="D18" s="91" t="s">
        <v>34</v>
      </c>
      <c r="E18" s="103" t="s">
        <v>177</v>
      </c>
      <c r="F18" s="92"/>
      <c r="G18" s="109">
        <v>339269.3</v>
      </c>
      <c r="H18" s="107"/>
      <c r="I18" s="107"/>
      <c r="J18" s="107"/>
      <c r="K18" s="107"/>
      <c r="L18" s="107"/>
      <c r="M18" s="107"/>
      <c r="N18" s="107"/>
      <c r="O18" s="107"/>
      <c r="P18" s="107"/>
      <c r="Q18" s="107"/>
      <c r="R18" s="107"/>
      <c r="S18" s="107"/>
      <c r="T18" s="107"/>
      <c r="U18" s="108"/>
      <c r="V18" s="109"/>
      <c r="W18" s="107"/>
      <c r="X18" s="107"/>
      <c r="Y18" s="107"/>
      <c r="Z18" s="107"/>
      <c r="AA18" s="107"/>
      <c r="AB18" s="107"/>
      <c r="AC18" s="107"/>
      <c r="AD18" s="107"/>
      <c r="AE18" s="107"/>
      <c r="AF18" s="107"/>
      <c r="AG18" s="107"/>
      <c r="AH18" s="107"/>
      <c r="AI18" s="107"/>
      <c r="AJ18" s="108"/>
      <c r="AK18" s="109"/>
      <c r="AL18" s="107"/>
      <c r="AM18" s="107"/>
      <c r="AN18" s="107"/>
      <c r="AO18" s="107"/>
      <c r="AP18" s="107"/>
      <c r="AQ18" s="107"/>
      <c r="AR18" s="107"/>
      <c r="AS18" s="107"/>
      <c r="AT18" s="107"/>
      <c r="AU18" s="107"/>
      <c r="AV18" s="107"/>
      <c r="AW18" s="107"/>
      <c r="AX18" s="107"/>
      <c r="AY18" s="108"/>
      <c r="AZ18" s="109"/>
      <c r="BA18" s="107"/>
      <c r="BB18" s="107"/>
      <c r="BC18" s="107"/>
      <c r="BD18" s="107"/>
      <c r="BE18" s="107"/>
      <c r="BF18" s="107"/>
      <c r="BG18" s="107"/>
      <c r="BH18" s="107"/>
      <c r="BI18" s="107"/>
      <c r="BJ18" s="107"/>
      <c r="BK18" s="107"/>
      <c r="BL18" s="107"/>
      <c r="BM18" s="107"/>
      <c r="BN18" s="108"/>
      <c r="BO18" s="109"/>
      <c r="BP18" s="107"/>
      <c r="BQ18" s="107"/>
      <c r="BR18" s="107"/>
      <c r="BS18" s="107"/>
      <c r="BT18" s="107"/>
      <c r="BU18" s="107"/>
      <c r="BV18" s="107"/>
      <c r="BW18" s="107"/>
      <c r="BX18" s="107"/>
      <c r="BY18" s="107"/>
      <c r="BZ18" s="107"/>
      <c r="CA18" s="107"/>
      <c r="CB18" s="107"/>
      <c r="CC18" s="108"/>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row>
    <row r="19" spans="1:134" ht="34.5" customHeight="1" x14ac:dyDescent="0.25">
      <c r="A19" s="115" t="s">
        <v>91</v>
      </c>
      <c r="B19" s="103" t="s">
        <v>23</v>
      </c>
      <c r="C19" s="91" t="s">
        <v>162</v>
      </c>
      <c r="D19" s="91" t="s">
        <v>34</v>
      </c>
      <c r="E19" s="103" t="s">
        <v>177</v>
      </c>
      <c r="F19" s="92"/>
      <c r="G19" s="109">
        <v>156108.4</v>
      </c>
      <c r="H19" s="107"/>
      <c r="I19" s="107"/>
      <c r="J19" s="107"/>
      <c r="K19" s="107"/>
      <c r="L19" s="107"/>
      <c r="M19" s="107"/>
      <c r="N19" s="107"/>
      <c r="O19" s="107"/>
      <c r="P19" s="107"/>
      <c r="Q19" s="107"/>
      <c r="R19" s="107"/>
      <c r="S19" s="107"/>
      <c r="T19" s="107"/>
      <c r="U19" s="108"/>
      <c r="V19" s="109"/>
      <c r="W19" s="107"/>
      <c r="X19" s="107"/>
      <c r="Y19" s="107"/>
      <c r="Z19" s="107"/>
      <c r="AA19" s="107"/>
      <c r="AB19" s="107"/>
      <c r="AC19" s="107"/>
      <c r="AD19" s="107"/>
      <c r="AE19" s="107"/>
      <c r="AF19" s="107"/>
      <c r="AG19" s="107"/>
      <c r="AH19" s="107"/>
      <c r="AI19" s="107"/>
      <c r="AJ19" s="108"/>
      <c r="AK19" s="109"/>
      <c r="AL19" s="107"/>
      <c r="AM19" s="107"/>
      <c r="AN19" s="107"/>
      <c r="AO19" s="107"/>
      <c r="AP19" s="107"/>
      <c r="AQ19" s="107"/>
      <c r="AR19" s="107"/>
      <c r="AS19" s="107"/>
      <c r="AT19" s="107"/>
      <c r="AU19" s="107"/>
      <c r="AV19" s="107"/>
      <c r="AW19" s="107"/>
      <c r="AX19" s="107"/>
      <c r="AY19" s="108"/>
      <c r="AZ19" s="109"/>
      <c r="BA19" s="107"/>
      <c r="BB19" s="107"/>
      <c r="BC19" s="107"/>
      <c r="BD19" s="107"/>
      <c r="BE19" s="107"/>
      <c r="BF19" s="107"/>
      <c r="BG19" s="107"/>
      <c r="BH19" s="107"/>
      <c r="BI19" s="107"/>
      <c r="BJ19" s="107"/>
      <c r="BK19" s="107"/>
      <c r="BL19" s="107"/>
      <c r="BM19" s="107"/>
      <c r="BN19" s="108"/>
      <c r="BO19" s="109"/>
      <c r="BP19" s="107"/>
      <c r="BQ19" s="107"/>
      <c r="BR19" s="107"/>
      <c r="BS19" s="107"/>
      <c r="BT19" s="107"/>
      <c r="BU19" s="107"/>
      <c r="BV19" s="107"/>
      <c r="BW19" s="107"/>
      <c r="BX19" s="107"/>
      <c r="BY19" s="107"/>
      <c r="BZ19" s="107"/>
      <c r="CA19" s="107"/>
      <c r="CB19" s="107"/>
      <c r="CC19" s="108"/>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row>
    <row r="20" spans="1:134" ht="25.5" x14ac:dyDescent="0.25">
      <c r="A20" s="89" t="s">
        <v>42</v>
      </c>
      <c r="B20" s="103" t="s">
        <v>168</v>
      </c>
      <c r="C20" s="91" t="s">
        <v>164</v>
      </c>
      <c r="D20" s="91" t="s">
        <v>25</v>
      </c>
      <c r="E20" s="103" t="s">
        <v>175</v>
      </c>
      <c r="F20" s="92"/>
      <c r="G20" s="109"/>
      <c r="H20" s="107"/>
      <c r="I20" s="107"/>
      <c r="J20" s="111"/>
      <c r="K20" s="111"/>
      <c r="L20" s="111"/>
      <c r="M20" s="111"/>
      <c r="N20" s="111"/>
      <c r="O20" s="111"/>
      <c r="P20" s="111"/>
      <c r="Q20" s="111"/>
      <c r="R20" s="111"/>
      <c r="S20" s="111"/>
      <c r="T20" s="111"/>
      <c r="U20" s="114"/>
      <c r="V20" s="109"/>
      <c r="W20" s="107"/>
      <c r="X20" s="107"/>
      <c r="Y20" s="111"/>
      <c r="Z20" s="111"/>
      <c r="AA20" s="111"/>
      <c r="AB20" s="111"/>
      <c r="AC20" s="111"/>
      <c r="AD20" s="111"/>
      <c r="AE20" s="111"/>
      <c r="AF20" s="111"/>
      <c r="AG20" s="111"/>
      <c r="AH20" s="111"/>
      <c r="AI20" s="111"/>
      <c r="AJ20" s="114"/>
      <c r="AK20" s="109"/>
      <c r="AL20" s="107"/>
      <c r="AM20" s="107"/>
      <c r="AN20" s="111"/>
      <c r="AO20" s="111"/>
      <c r="AP20" s="111"/>
      <c r="AQ20" s="111"/>
      <c r="AR20" s="111"/>
      <c r="AS20" s="111"/>
      <c r="AT20" s="111"/>
      <c r="AU20" s="111"/>
      <c r="AV20" s="111"/>
      <c r="AW20" s="111"/>
      <c r="AX20" s="111"/>
      <c r="AY20" s="114"/>
      <c r="AZ20" s="109"/>
      <c r="BA20" s="107"/>
      <c r="BB20" s="107"/>
      <c r="BC20" s="111"/>
      <c r="BD20" s="111"/>
      <c r="BE20" s="111"/>
      <c r="BF20" s="111"/>
      <c r="BG20" s="111"/>
      <c r="BH20" s="111"/>
      <c r="BI20" s="111"/>
      <c r="BJ20" s="111"/>
      <c r="BK20" s="111"/>
      <c r="BL20" s="111"/>
      <c r="BM20" s="111"/>
      <c r="BN20" s="114"/>
      <c r="BO20" s="109"/>
      <c r="BP20" s="107"/>
      <c r="BQ20" s="107"/>
      <c r="BR20" s="111"/>
      <c r="BS20" s="111"/>
      <c r="BT20" s="111"/>
      <c r="BU20" s="111"/>
      <c r="BV20" s="111"/>
      <c r="BW20" s="111"/>
      <c r="BX20" s="111"/>
      <c r="BY20" s="111"/>
      <c r="BZ20" s="111"/>
      <c r="CA20" s="111"/>
      <c r="CB20" s="111"/>
      <c r="CC20" s="114"/>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row>
    <row r="21" spans="1:134" ht="25.5" x14ac:dyDescent="0.25">
      <c r="A21" s="89" t="s">
        <v>44</v>
      </c>
      <c r="B21" s="103" t="s">
        <v>23</v>
      </c>
      <c r="C21" s="91" t="s">
        <v>45</v>
      </c>
      <c r="D21" s="91" t="s">
        <v>34</v>
      </c>
      <c r="E21" s="103" t="s">
        <v>178</v>
      </c>
      <c r="F21" s="92"/>
      <c r="G21" s="109"/>
      <c r="H21" s="107"/>
      <c r="I21" s="107"/>
      <c r="J21" s="107"/>
      <c r="K21" s="107"/>
      <c r="L21" s="107"/>
      <c r="M21" s="107"/>
      <c r="N21" s="107"/>
      <c r="O21" s="107"/>
      <c r="P21" s="107"/>
      <c r="Q21" s="107"/>
      <c r="R21" s="107"/>
      <c r="S21" s="107"/>
      <c r="T21" s="107"/>
      <c r="U21" s="108"/>
      <c r="V21" s="109"/>
      <c r="W21" s="107"/>
      <c r="X21" s="107"/>
      <c r="Y21" s="107"/>
      <c r="Z21" s="107"/>
      <c r="AA21" s="107"/>
      <c r="AB21" s="107"/>
      <c r="AC21" s="107"/>
      <c r="AD21" s="107"/>
      <c r="AE21" s="107"/>
      <c r="AF21" s="107"/>
      <c r="AG21" s="107"/>
      <c r="AH21" s="107"/>
      <c r="AI21" s="107"/>
      <c r="AJ21" s="108"/>
      <c r="AK21" s="109"/>
      <c r="AL21" s="107"/>
      <c r="AM21" s="107"/>
      <c r="AN21" s="107"/>
      <c r="AO21" s="107"/>
      <c r="AP21" s="107"/>
      <c r="AQ21" s="107"/>
      <c r="AR21" s="107"/>
      <c r="AS21" s="107"/>
      <c r="AT21" s="107"/>
      <c r="AU21" s="107"/>
      <c r="AV21" s="107"/>
      <c r="AW21" s="107"/>
      <c r="AX21" s="107"/>
      <c r="AY21" s="108"/>
      <c r="AZ21" s="109"/>
      <c r="BA21" s="107"/>
      <c r="BB21" s="107"/>
      <c r="BC21" s="107"/>
      <c r="BD21" s="107"/>
      <c r="BE21" s="107"/>
      <c r="BF21" s="107"/>
      <c r="BG21" s="107"/>
      <c r="BH21" s="107"/>
      <c r="BI21" s="107"/>
      <c r="BJ21" s="107"/>
      <c r="BK21" s="107"/>
      <c r="BL21" s="107"/>
      <c r="BM21" s="107"/>
      <c r="BN21" s="108"/>
      <c r="BO21" s="109"/>
      <c r="BP21" s="107"/>
      <c r="BQ21" s="107"/>
      <c r="BR21" s="107"/>
      <c r="BS21" s="107"/>
      <c r="BT21" s="107"/>
      <c r="BU21" s="107"/>
      <c r="BV21" s="107"/>
      <c r="BW21" s="107"/>
      <c r="BX21" s="107"/>
      <c r="BY21" s="107"/>
      <c r="BZ21" s="107"/>
      <c r="CA21" s="107"/>
      <c r="CB21" s="107"/>
      <c r="CC21" s="108"/>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row>
    <row r="22" spans="1:134" x14ac:dyDescent="0.25">
      <c r="A22" s="89" t="s">
        <v>46</v>
      </c>
      <c r="B22" s="103" t="s">
        <v>23</v>
      </c>
      <c r="C22" s="91" t="s">
        <v>47</v>
      </c>
      <c r="D22" s="91" t="s">
        <v>48</v>
      </c>
      <c r="E22" s="103" t="s">
        <v>176</v>
      </c>
      <c r="F22" s="92"/>
      <c r="G22" s="109"/>
      <c r="H22" s="107"/>
      <c r="I22" s="107"/>
      <c r="J22" s="107"/>
      <c r="K22" s="107"/>
      <c r="L22" s="107"/>
      <c r="M22" s="107"/>
      <c r="N22" s="107"/>
      <c r="O22" s="107"/>
      <c r="P22" s="107"/>
      <c r="Q22" s="107"/>
      <c r="R22" s="107"/>
      <c r="S22" s="107"/>
      <c r="T22" s="107"/>
      <c r="U22" s="108"/>
      <c r="V22" s="109"/>
      <c r="W22" s="107"/>
      <c r="X22" s="107"/>
      <c r="Y22" s="107"/>
      <c r="Z22" s="107"/>
      <c r="AA22" s="107"/>
      <c r="AB22" s="107"/>
      <c r="AC22" s="107"/>
      <c r="AD22" s="107"/>
      <c r="AE22" s="107"/>
      <c r="AF22" s="107"/>
      <c r="AG22" s="107"/>
      <c r="AH22" s="107"/>
      <c r="AI22" s="107"/>
      <c r="AJ22" s="108"/>
      <c r="AK22" s="109"/>
      <c r="AL22" s="107"/>
      <c r="AM22" s="107"/>
      <c r="AN22" s="107"/>
      <c r="AO22" s="107"/>
      <c r="AP22" s="107"/>
      <c r="AQ22" s="107"/>
      <c r="AR22" s="107"/>
      <c r="AS22" s="107"/>
      <c r="AT22" s="107"/>
      <c r="AU22" s="107"/>
      <c r="AV22" s="107"/>
      <c r="AW22" s="107"/>
      <c r="AX22" s="107"/>
      <c r="AY22" s="108"/>
      <c r="AZ22" s="109"/>
      <c r="BA22" s="107"/>
      <c r="BB22" s="107"/>
      <c r="BC22" s="107"/>
      <c r="BD22" s="107"/>
      <c r="BE22" s="107"/>
      <c r="BF22" s="107"/>
      <c r="BG22" s="107"/>
      <c r="BH22" s="107"/>
      <c r="BI22" s="107"/>
      <c r="BJ22" s="107"/>
      <c r="BK22" s="107"/>
      <c r="BL22" s="107"/>
      <c r="BM22" s="107"/>
      <c r="BN22" s="108"/>
      <c r="BO22" s="109"/>
      <c r="BP22" s="107"/>
      <c r="BQ22" s="107"/>
      <c r="BR22" s="107"/>
      <c r="BS22" s="107"/>
      <c r="BT22" s="107"/>
      <c r="BU22" s="107"/>
      <c r="BV22" s="107"/>
      <c r="BW22" s="107"/>
      <c r="BX22" s="107"/>
      <c r="BY22" s="107"/>
      <c r="BZ22" s="107"/>
      <c r="CA22" s="107"/>
      <c r="CB22" s="107"/>
      <c r="CC22" s="108"/>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row>
    <row r="23" spans="1:134" x14ac:dyDescent="0.25">
      <c r="A23" s="89" t="s">
        <v>49</v>
      </c>
      <c r="B23" s="103" t="s">
        <v>23</v>
      </c>
      <c r="C23" s="91" t="s">
        <v>50</v>
      </c>
      <c r="D23" s="91" t="s">
        <v>28</v>
      </c>
      <c r="E23" s="103" t="s">
        <v>173</v>
      </c>
      <c r="F23" s="92"/>
      <c r="G23" s="280">
        <v>6983</v>
      </c>
      <c r="H23" s="107"/>
      <c r="I23" s="107"/>
      <c r="J23" s="107"/>
      <c r="K23" s="107"/>
      <c r="L23" s="107"/>
      <c r="M23" s="107"/>
      <c r="N23" s="107"/>
      <c r="O23" s="107"/>
      <c r="P23" s="107"/>
      <c r="Q23" s="107"/>
      <c r="R23" s="107"/>
      <c r="S23" s="107"/>
      <c r="T23" s="107"/>
      <c r="U23" s="108"/>
      <c r="V23" s="109"/>
      <c r="W23" s="107"/>
      <c r="X23" s="107"/>
      <c r="Y23" s="107"/>
      <c r="Z23" s="107"/>
      <c r="AA23" s="107"/>
      <c r="AB23" s="107"/>
      <c r="AC23" s="107"/>
      <c r="AD23" s="107"/>
      <c r="AE23" s="107"/>
      <c r="AF23" s="107"/>
      <c r="AG23" s="107"/>
      <c r="AH23" s="107"/>
      <c r="AI23" s="107"/>
      <c r="AJ23" s="108"/>
      <c r="AK23" s="109"/>
      <c r="AL23" s="107"/>
      <c r="AM23" s="107"/>
      <c r="AN23" s="107"/>
      <c r="AO23" s="107"/>
      <c r="AP23" s="107"/>
      <c r="AQ23" s="107"/>
      <c r="AR23" s="107"/>
      <c r="AS23" s="107"/>
      <c r="AT23" s="107"/>
      <c r="AU23" s="107"/>
      <c r="AV23" s="107"/>
      <c r="AW23" s="107"/>
      <c r="AX23" s="107"/>
      <c r="AY23" s="108"/>
      <c r="AZ23" s="109"/>
      <c r="BA23" s="107"/>
      <c r="BB23" s="107"/>
      <c r="BC23" s="107"/>
      <c r="BD23" s="107"/>
      <c r="BE23" s="107"/>
      <c r="BF23" s="107"/>
      <c r="BG23" s="107"/>
      <c r="BH23" s="107"/>
      <c r="BI23" s="107"/>
      <c r="BJ23" s="107"/>
      <c r="BK23" s="107"/>
      <c r="BL23" s="107"/>
      <c r="BM23" s="107"/>
      <c r="BN23" s="108"/>
      <c r="BO23" s="109"/>
      <c r="BP23" s="107"/>
      <c r="BQ23" s="107"/>
      <c r="BR23" s="107"/>
      <c r="BS23" s="107"/>
      <c r="BT23" s="107"/>
      <c r="BU23" s="107"/>
      <c r="BV23" s="107"/>
      <c r="BW23" s="107"/>
      <c r="BX23" s="107"/>
      <c r="BY23" s="107"/>
      <c r="BZ23" s="107"/>
      <c r="CA23" s="107"/>
      <c r="CB23" s="107"/>
      <c r="CC23" s="108"/>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row>
    <row r="24" spans="1:134" ht="25.5" x14ac:dyDescent="0.25">
      <c r="A24" s="89" t="s">
        <v>51</v>
      </c>
      <c r="B24" s="103" t="s">
        <v>23</v>
      </c>
      <c r="C24" s="91" t="s">
        <v>52</v>
      </c>
      <c r="D24" s="91" t="s">
        <v>48</v>
      </c>
      <c r="E24" s="103" t="s">
        <v>176</v>
      </c>
      <c r="F24" s="92"/>
      <c r="G24" s="109"/>
      <c r="H24" s="107"/>
      <c r="I24" s="107"/>
      <c r="J24" s="107"/>
      <c r="K24" s="107"/>
      <c r="L24" s="107"/>
      <c r="M24" s="107"/>
      <c r="N24" s="107"/>
      <c r="O24" s="107"/>
      <c r="P24" s="107"/>
      <c r="Q24" s="107"/>
      <c r="R24" s="107"/>
      <c r="S24" s="107"/>
      <c r="T24" s="107"/>
      <c r="U24" s="108"/>
      <c r="V24" s="109"/>
      <c r="W24" s="107"/>
      <c r="X24" s="107"/>
      <c r="Y24" s="107"/>
      <c r="Z24" s="107"/>
      <c r="AA24" s="107"/>
      <c r="AB24" s="107"/>
      <c r="AC24" s="107"/>
      <c r="AD24" s="107"/>
      <c r="AE24" s="107"/>
      <c r="AF24" s="107"/>
      <c r="AG24" s="107"/>
      <c r="AH24" s="107"/>
      <c r="AI24" s="107"/>
      <c r="AJ24" s="108"/>
      <c r="AK24" s="109"/>
      <c r="AL24" s="107"/>
      <c r="AM24" s="107"/>
      <c r="AN24" s="107"/>
      <c r="AO24" s="107"/>
      <c r="AP24" s="107"/>
      <c r="AQ24" s="107"/>
      <c r="AR24" s="107"/>
      <c r="AS24" s="107"/>
      <c r="AT24" s="107"/>
      <c r="AU24" s="107"/>
      <c r="AV24" s="107"/>
      <c r="AW24" s="107"/>
      <c r="AX24" s="107"/>
      <c r="AY24" s="108"/>
      <c r="AZ24" s="109"/>
      <c r="BA24" s="107"/>
      <c r="BB24" s="107"/>
      <c r="BC24" s="107"/>
      <c r="BD24" s="107"/>
      <c r="BE24" s="107"/>
      <c r="BF24" s="107"/>
      <c r="BG24" s="107"/>
      <c r="BH24" s="107"/>
      <c r="BI24" s="107"/>
      <c r="BJ24" s="107"/>
      <c r="BK24" s="107"/>
      <c r="BL24" s="107"/>
      <c r="BM24" s="107"/>
      <c r="BN24" s="108"/>
      <c r="BO24" s="109"/>
      <c r="BP24" s="107"/>
      <c r="BQ24" s="107"/>
      <c r="BR24" s="107"/>
      <c r="BS24" s="107"/>
      <c r="BT24" s="107"/>
      <c r="BU24" s="107"/>
      <c r="BV24" s="107"/>
      <c r="BW24" s="107"/>
      <c r="BX24" s="107"/>
      <c r="BY24" s="107"/>
      <c r="BZ24" s="107"/>
      <c r="CA24" s="107"/>
      <c r="CB24" s="107"/>
      <c r="CC24" s="108"/>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row>
    <row r="25" spans="1:134" ht="25.5" x14ac:dyDescent="0.25">
      <c r="A25" s="89" t="s">
        <v>53</v>
      </c>
      <c r="B25" s="103" t="s">
        <v>167</v>
      </c>
      <c r="C25" s="91" t="s">
        <v>54</v>
      </c>
      <c r="D25" s="91" t="s">
        <v>55</v>
      </c>
      <c r="E25" s="103" t="s">
        <v>176</v>
      </c>
      <c r="F25" s="92"/>
      <c r="G25" s="109"/>
      <c r="H25" s="111"/>
      <c r="I25" s="111"/>
      <c r="J25" s="107"/>
      <c r="K25" s="107"/>
      <c r="L25" s="107"/>
      <c r="M25" s="107"/>
      <c r="N25" s="107"/>
      <c r="O25" s="107"/>
      <c r="P25" s="107"/>
      <c r="Q25" s="107"/>
      <c r="R25" s="107"/>
      <c r="S25" s="107"/>
      <c r="T25" s="107"/>
      <c r="U25" s="108"/>
      <c r="V25" s="109"/>
      <c r="W25" s="111"/>
      <c r="X25" s="111"/>
      <c r="Y25" s="107"/>
      <c r="Z25" s="107"/>
      <c r="AA25" s="107"/>
      <c r="AB25" s="107"/>
      <c r="AC25" s="107"/>
      <c r="AD25" s="107"/>
      <c r="AE25" s="107"/>
      <c r="AF25" s="107"/>
      <c r="AG25" s="107"/>
      <c r="AH25" s="107"/>
      <c r="AI25" s="107"/>
      <c r="AJ25" s="108"/>
      <c r="AK25" s="109"/>
      <c r="AL25" s="111"/>
      <c r="AM25" s="111"/>
      <c r="AN25" s="107"/>
      <c r="AO25" s="107"/>
      <c r="AP25" s="107"/>
      <c r="AQ25" s="107"/>
      <c r="AR25" s="107"/>
      <c r="AS25" s="107"/>
      <c r="AT25" s="107"/>
      <c r="AU25" s="107"/>
      <c r="AV25" s="107"/>
      <c r="AW25" s="107"/>
      <c r="AX25" s="107"/>
      <c r="AY25" s="108"/>
      <c r="AZ25" s="109"/>
      <c r="BA25" s="111"/>
      <c r="BB25" s="111"/>
      <c r="BC25" s="107"/>
      <c r="BD25" s="107"/>
      <c r="BE25" s="107"/>
      <c r="BF25" s="107"/>
      <c r="BG25" s="107"/>
      <c r="BH25" s="107"/>
      <c r="BI25" s="107"/>
      <c r="BJ25" s="107"/>
      <c r="BK25" s="107"/>
      <c r="BL25" s="107"/>
      <c r="BM25" s="107"/>
      <c r="BN25" s="108"/>
      <c r="BO25" s="109"/>
      <c r="BP25" s="111"/>
      <c r="BQ25" s="111"/>
      <c r="BR25" s="107"/>
      <c r="BS25" s="107"/>
      <c r="BT25" s="107"/>
      <c r="BU25" s="107"/>
      <c r="BV25" s="107"/>
      <c r="BW25" s="107"/>
      <c r="BX25" s="107"/>
      <c r="BY25" s="107"/>
      <c r="BZ25" s="107"/>
      <c r="CA25" s="107"/>
      <c r="CB25" s="107"/>
      <c r="CC25" s="108"/>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row>
    <row r="26" spans="1:134" ht="25.5" x14ac:dyDescent="0.25">
      <c r="A26" s="89" t="s">
        <v>56</v>
      </c>
      <c r="B26" s="103" t="s">
        <v>23</v>
      </c>
      <c r="C26" s="91" t="s">
        <v>57</v>
      </c>
      <c r="D26" s="91" t="s">
        <v>55</v>
      </c>
      <c r="E26" s="103" t="s">
        <v>176</v>
      </c>
      <c r="F26" s="92"/>
      <c r="G26" s="109">
        <v>22.94</v>
      </c>
      <c r="H26" s="107"/>
      <c r="I26" s="107"/>
      <c r="J26" s="107"/>
      <c r="K26" s="107"/>
      <c r="L26" s="107"/>
      <c r="M26" s="107"/>
      <c r="N26" s="107"/>
      <c r="O26" s="107"/>
      <c r="P26" s="107"/>
      <c r="Q26" s="107"/>
      <c r="R26" s="107"/>
      <c r="S26" s="107"/>
      <c r="T26" s="107"/>
      <c r="U26" s="108"/>
      <c r="V26" s="109"/>
      <c r="W26" s="107"/>
      <c r="X26" s="107"/>
      <c r="Y26" s="107"/>
      <c r="Z26" s="107"/>
      <c r="AA26" s="107"/>
      <c r="AB26" s="107"/>
      <c r="AC26" s="107"/>
      <c r="AD26" s="107"/>
      <c r="AE26" s="107"/>
      <c r="AF26" s="107"/>
      <c r="AG26" s="107"/>
      <c r="AH26" s="107"/>
      <c r="AI26" s="107"/>
      <c r="AJ26" s="108"/>
      <c r="AK26" s="109"/>
      <c r="AL26" s="107"/>
      <c r="AM26" s="107"/>
      <c r="AN26" s="107"/>
      <c r="AO26" s="107"/>
      <c r="AP26" s="107"/>
      <c r="AQ26" s="107"/>
      <c r="AR26" s="107"/>
      <c r="AS26" s="107"/>
      <c r="AT26" s="107"/>
      <c r="AU26" s="107"/>
      <c r="AV26" s="107"/>
      <c r="AW26" s="107"/>
      <c r="AX26" s="107"/>
      <c r="AY26" s="108"/>
      <c r="AZ26" s="109"/>
      <c r="BA26" s="107"/>
      <c r="BB26" s="107"/>
      <c r="BC26" s="107"/>
      <c r="BD26" s="107"/>
      <c r="BE26" s="107"/>
      <c r="BF26" s="107"/>
      <c r="BG26" s="107"/>
      <c r="BH26" s="107"/>
      <c r="BI26" s="107"/>
      <c r="BJ26" s="107"/>
      <c r="BK26" s="107"/>
      <c r="BL26" s="107"/>
      <c r="BM26" s="107"/>
      <c r="BN26" s="108"/>
      <c r="BO26" s="109"/>
      <c r="BP26" s="107"/>
      <c r="BQ26" s="107"/>
      <c r="BR26" s="107"/>
      <c r="BS26" s="107"/>
      <c r="BT26" s="107"/>
      <c r="BU26" s="107"/>
      <c r="BV26" s="107"/>
      <c r="BW26" s="107"/>
      <c r="BX26" s="107"/>
      <c r="BY26" s="107"/>
      <c r="BZ26" s="107"/>
      <c r="CA26" s="107"/>
      <c r="CB26" s="107"/>
      <c r="CC26" s="108"/>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row>
    <row r="27" spans="1:134" ht="35.25" customHeight="1" x14ac:dyDescent="0.25">
      <c r="A27" s="89" t="s">
        <v>58</v>
      </c>
      <c r="B27" s="103" t="s">
        <v>169</v>
      </c>
      <c r="C27" s="91" t="s">
        <v>59</v>
      </c>
      <c r="D27" s="91" t="s">
        <v>34</v>
      </c>
      <c r="E27" s="103" t="s">
        <v>178</v>
      </c>
      <c r="F27" s="92"/>
      <c r="G27" s="109"/>
      <c r="H27" s="111"/>
      <c r="I27" s="111"/>
      <c r="J27" s="116"/>
      <c r="K27" s="116"/>
      <c r="L27" s="116"/>
      <c r="M27" s="116"/>
      <c r="N27" s="116"/>
      <c r="O27" s="116"/>
      <c r="P27" s="116"/>
      <c r="Q27" s="116"/>
      <c r="R27" s="116"/>
      <c r="S27" s="116"/>
      <c r="T27" s="116"/>
      <c r="U27" s="117"/>
      <c r="V27" s="109"/>
      <c r="W27" s="111"/>
      <c r="X27" s="111"/>
      <c r="Y27" s="116"/>
      <c r="Z27" s="116"/>
      <c r="AA27" s="116"/>
      <c r="AB27" s="116"/>
      <c r="AC27" s="116"/>
      <c r="AD27" s="116"/>
      <c r="AE27" s="116"/>
      <c r="AF27" s="116"/>
      <c r="AG27" s="116"/>
      <c r="AH27" s="116"/>
      <c r="AI27" s="116"/>
      <c r="AJ27" s="117"/>
      <c r="AK27" s="109"/>
      <c r="AL27" s="111"/>
      <c r="AM27" s="111"/>
      <c r="AN27" s="116"/>
      <c r="AO27" s="116"/>
      <c r="AP27" s="116"/>
      <c r="AQ27" s="116"/>
      <c r="AR27" s="116"/>
      <c r="AS27" s="116"/>
      <c r="AT27" s="116"/>
      <c r="AU27" s="116"/>
      <c r="AV27" s="116"/>
      <c r="AW27" s="116"/>
      <c r="AX27" s="116"/>
      <c r="AY27" s="117"/>
      <c r="AZ27" s="109"/>
      <c r="BA27" s="111"/>
      <c r="BB27" s="111"/>
      <c r="BC27" s="116"/>
      <c r="BD27" s="116"/>
      <c r="BE27" s="116"/>
      <c r="BF27" s="116"/>
      <c r="BG27" s="116"/>
      <c r="BH27" s="116"/>
      <c r="BI27" s="116"/>
      <c r="BJ27" s="116"/>
      <c r="BK27" s="116"/>
      <c r="BL27" s="116"/>
      <c r="BM27" s="116"/>
      <c r="BN27" s="117"/>
      <c r="BO27" s="109"/>
      <c r="BP27" s="111"/>
      <c r="BQ27" s="111"/>
      <c r="BR27" s="116"/>
      <c r="BS27" s="116"/>
      <c r="BT27" s="116"/>
      <c r="BU27" s="116"/>
      <c r="BV27" s="116"/>
      <c r="BW27" s="116"/>
      <c r="BX27" s="116"/>
      <c r="BY27" s="116"/>
      <c r="BZ27" s="116"/>
      <c r="CA27" s="116"/>
      <c r="CB27" s="116"/>
      <c r="CC27" s="117"/>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row>
    <row r="28" spans="1:134" ht="25.5" x14ac:dyDescent="0.25">
      <c r="A28" s="89" t="s">
        <v>60</v>
      </c>
      <c r="B28" s="103" t="s">
        <v>23</v>
      </c>
      <c r="C28" s="91" t="s">
        <v>61</v>
      </c>
      <c r="D28" s="91" t="s">
        <v>62</v>
      </c>
      <c r="E28" s="103" t="s">
        <v>180</v>
      </c>
      <c r="F28" s="92"/>
      <c r="G28" s="109">
        <v>0</v>
      </c>
      <c r="H28" s="107"/>
      <c r="I28" s="107"/>
      <c r="J28" s="107"/>
      <c r="K28" s="107"/>
      <c r="L28" s="107"/>
      <c r="M28" s="107"/>
      <c r="N28" s="107"/>
      <c r="O28" s="107"/>
      <c r="P28" s="107"/>
      <c r="Q28" s="107"/>
      <c r="R28" s="107"/>
      <c r="S28" s="107"/>
      <c r="T28" s="107"/>
      <c r="U28" s="108"/>
      <c r="V28" s="109"/>
      <c r="W28" s="107"/>
      <c r="X28" s="107"/>
      <c r="Y28" s="107"/>
      <c r="Z28" s="107"/>
      <c r="AA28" s="107"/>
      <c r="AB28" s="107"/>
      <c r="AC28" s="107"/>
      <c r="AD28" s="107"/>
      <c r="AE28" s="107"/>
      <c r="AF28" s="107"/>
      <c r="AG28" s="107"/>
      <c r="AH28" s="107"/>
      <c r="AI28" s="107"/>
      <c r="AJ28" s="108"/>
      <c r="AK28" s="109"/>
      <c r="AL28" s="107"/>
      <c r="AM28" s="107"/>
      <c r="AN28" s="107"/>
      <c r="AO28" s="107"/>
      <c r="AP28" s="107"/>
      <c r="AQ28" s="107"/>
      <c r="AR28" s="107"/>
      <c r="AS28" s="107"/>
      <c r="AT28" s="107"/>
      <c r="AU28" s="107"/>
      <c r="AV28" s="107"/>
      <c r="AW28" s="107"/>
      <c r="AX28" s="107"/>
      <c r="AY28" s="108"/>
      <c r="AZ28" s="109"/>
      <c r="BA28" s="107"/>
      <c r="BB28" s="107"/>
      <c r="BC28" s="107"/>
      <c r="BD28" s="107"/>
      <c r="BE28" s="107"/>
      <c r="BF28" s="107"/>
      <c r="BG28" s="107"/>
      <c r="BH28" s="107"/>
      <c r="BI28" s="107"/>
      <c r="BJ28" s="107"/>
      <c r="BK28" s="107"/>
      <c r="BL28" s="107"/>
      <c r="BM28" s="107"/>
      <c r="BN28" s="108"/>
      <c r="BO28" s="109"/>
      <c r="BP28" s="107"/>
      <c r="BQ28" s="107"/>
      <c r="BR28" s="107"/>
      <c r="BS28" s="107"/>
      <c r="BT28" s="107"/>
      <c r="BU28" s="107"/>
      <c r="BV28" s="107"/>
      <c r="BW28" s="107"/>
      <c r="BX28" s="107"/>
      <c r="BY28" s="107"/>
      <c r="BZ28" s="107"/>
      <c r="CA28" s="107"/>
      <c r="CB28" s="107"/>
      <c r="CC28" s="108"/>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row>
    <row r="29" spans="1:134" x14ac:dyDescent="0.25">
      <c r="A29" s="89" t="s">
        <v>63</v>
      </c>
      <c r="B29" s="103" t="s">
        <v>168</v>
      </c>
      <c r="C29" s="91" t="s">
        <v>64</v>
      </c>
      <c r="D29" s="91" t="s">
        <v>36</v>
      </c>
      <c r="E29" s="103" t="s">
        <v>180</v>
      </c>
      <c r="F29" s="92"/>
      <c r="G29" s="109">
        <v>0</v>
      </c>
      <c r="H29" s="107"/>
      <c r="I29" s="107"/>
      <c r="J29" s="111"/>
      <c r="K29" s="111"/>
      <c r="L29" s="111"/>
      <c r="M29" s="111"/>
      <c r="N29" s="111"/>
      <c r="O29" s="111"/>
      <c r="P29" s="111"/>
      <c r="Q29" s="111"/>
      <c r="R29" s="111"/>
      <c r="S29" s="111"/>
      <c r="T29" s="111"/>
      <c r="U29" s="114"/>
      <c r="V29" s="109"/>
      <c r="W29" s="107"/>
      <c r="X29" s="107"/>
      <c r="Y29" s="111"/>
      <c r="Z29" s="111"/>
      <c r="AA29" s="111"/>
      <c r="AB29" s="111"/>
      <c r="AC29" s="111"/>
      <c r="AD29" s="111"/>
      <c r="AE29" s="111"/>
      <c r="AF29" s="111"/>
      <c r="AG29" s="111"/>
      <c r="AH29" s="111"/>
      <c r="AI29" s="111"/>
      <c r="AJ29" s="114"/>
      <c r="AK29" s="109"/>
      <c r="AL29" s="107"/>
      <c r="AM29" s="107"/>
      <c r="AN29" s="111"/>
      <c r="AO29" s="111"/>
      <c r="AP29" s="111"/>
      <c r="AQ29" s="111"/>
      <c r="AR29" s="111"/>
      <c r="AS29" s="111"/>
      <c r="AT29" s="111"/>
      <c r="AU29" s="111"/>
      <c r="AV29" s="111"/>
      <c r="AW29" s="111"/>
      <c r="AX29" s="111"/>
      <c r="AY29" s="114"/>
      <c r="AZ29" s="109"/>
      <c r="BA29" s="107"/>
      <c r="BB29" s="107"/>
      <c r="BC29" s="111"/>
      <c r="BD29" s="111"/>
      <c r="BE29" s="111"/>
      <c r="BF29" s="111"/>
      <c r="BG29" s="111"/>
      <c r="BH29" s="111"/>
      <c r="BI29" s="111"/>
      <c r="BJ29" s="111"/>
      <c r="BK29" s="111"/>
      <c r="BL29" s="111"/>
      <c r="BM29" s="111"/>
      <c r="BN29" s="114"/>
      <c r="BO29" s="109"/>
      <c r="BP29" s="107"/>
      <c r="BQ29" s="107"/>
      <c r="BR29" s="111"/>
      <c r="BS29" s="111"/>
      <c r="BT29" s="111"/>
      <c r="BU29" s="111"/>
      <c r="BV29" s="111"/>
      <c r="BW29" s="111"/>
      <c r="BX29" s="111"/>
      <c r="BY29" s="111"/>
      <c r="BZ29" s="111"/>
      <c r="CA29" s="111"/>
      <c r="CB29" s="111"/>
      <c r="CC29" s="114"/>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row>
    <row r="30" spans="1:134" x14ac:dyDescent="0.25">
      <c r="A30" s="89" t="s">
        <v>66</v>
      </c>
      <c r="B30" s="103" t="s">
        <v>23</v>
      </c>
      <c r="C30" s="91" t="s">
        <v>67</v>
      </c>
      <c r="D30" s="91" t="s">
        <v>36</v>
      </c>
      <c r="E30" s="103" t="s">
        <v>180</v>
      </c>
      <c r="F30" s="92"/>
      <c r="G30" s="109">
        <v>0</v>
      </c>
      <c r="H30" s="107"/>
      <c r="I30" s="107"/>
      <c r="J30" s="107"/>
      <c r="K30" s="107"/>
      <c r="L30" s="107"/>
      <c r="M30" s="107"/>
      <c r="N30" s="107"/>
      <c r="O30" s="107"/>
      <c r="P30" s="107"/>
      <c r="Q30" s="107"/>
      <c r="R30" s="107"/>
      <c r="S30" s="107"/>
      <c r="T30" s="107"/>
      <c r="U30" s="108"/>
      <c r="V30" s="109"/>
      <c r="W30" s="107"/>
      <c r="X30" s="107"/>
      <c r="Y30" s="107"/>
      <c r="Z30" s="107"/>
      <c r="AA30" s="107"/>
      <c r="AB30" s="107"/>
      <c r="AC30" s="107"/>
      <c r="AD30" s="107"/>
      <c r="AE30" s="107"/>
      <c r="AF30" s="107"/>
      <c r="AG30" s="107"/>
      <c r="AH30" s="107"/>
      <c r="AI30" s="107"/>
      <c r="AJ30" s="108"/>
      <c r="AK30" s="109"/>
      <c r="AL30" s="107"/>
      <c r="AM30" s="107"/>
      <c r="AN30" s="107"/>
      <c r="AO30" s="107"/>
      <c r="AP30" s="107"/>
      <c r="AQ30" s="107"/>
      <c r="AR30" s="107"/>
      <c r="AS30" s="107"/>
      <c r="AT30" s="107"/>
      <c r="AU30" s="107"/>
      <c r="AV30" s="107"/>
      <c r="AW30" s="107"/>
      <c r="AX30" s="107"/>
      <c r="AY30" s="108"/>
      <c r="AZ30" s="109"/>
      <c r="BA30" s="107"/>
      <c r="BB30" s="107"/>
      <c r="BC30" s="107"/>
      <c r="BD30" s="107"/>
      <c r="BE30" s="107"/>
      <c r="BF30" s="107"/>
      <c r="BG30" s="107"/>
      <c r="BH30" s="107"/>
      <c r="BI30" s="107"/>
      <c r="BJ30" s="107"/>
      <c r="BK30" s="107"/>
      <c r="BL30" s="107"/>
      <c r="BM30" s="107"/>
      <c r="BN30" s="108"/>
      <c r="BO30" s="109"/>
      <c r="BP30" s="107"/>
      <c r="BQ30" s="107"/>
      <c r="BR30" s="107"/>
      <c r="BS30" s="107"/>
      <c r="BT30" s="107"/>
      <c r="BU30" s="107"/>
      <c r="BV30" s="107"/>
      <c r="BW30" s="107"/>
      <c r="BX30" s="107"/>
      <c r="BY30" s="107"/>
      <c r="BZ30" s="107"/>
      <c r="CA30" s="107"/>
      <c r="CB30" s="107"/>
      <c r="CC30" s="108"/>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row>
    <row r="31" spans="1:134" x14ac:dyDescent="0.25">
      <c r="A31" s="89" t="s">
        <v>37</v>
      </c>
      <c r="B31" s="103" t="s">
        <v>23</v>
      </c>
      <c r="C31" s="91" t="s">
        <v>65</v>
      </c>
      <c r="D31" s="91" t="s">
        <v>28</v>
      </c>
      <c r="E31" s="103" t="s">
        <v>174</v>
      </c>
      <c r="F31" s="92"/>
      <c r="G31" s="109">
        <v>0</v>
      </c>
      <c r="H31" s="107"/>
      <c r="I31" s="107"/>
      <c r="J31" s="107"/>
      <c r="K31" s="107"/>
      <c r="L31" s="107"/>
      <c r="M31" s="107"/>
      <c r="N31" s="107"/>
      <c r="O31" s="107"/>
      <c r="P31" s="107"/>
      <c r="Q31" s="107"/>
      <c r="R31" s="107"/>
      <c r="S31" s="107"/>
      <c r="T31" s="107"/>
      <c r="U31" s="108"/>
      <c r="V31" s="109"/>
      <c r="W31" s="107"/>
      <c r="X31" s="107"/>
      <c r="Y31" s="107"/>
      <c r="Z31" s="107"/>
      <c r="AA31" s="107"/>
      <c r="AB31" s="107"/>
      <c r="AC31" s="107"/>
      <c r="AD31" s="107"/>
      <c r="AE31" s="107"/>
      <c r="AF31" s="107"/>
      <c r="AG31" s="107"/>
      <c r="AH31" s="107"/>
      <c r="AI31" s="107"/>
      <c r="AJ31" s="108"/>
      <c r="AK31" s="109"/>
      <c r="AL31" s="107"/>
      <c r="AM31" s="107"/>
      <c r="AN31" s="107"/>
      <c r="AO31" s="107"/>
      <c r="AP31" s="107"/>
      <c r="AQ31" s="107"/>
      <c r="AR31" s="107"/>
      <c r="AS31" s="107"/>
      <c r="AT31" s="107"/>
      <c r="AU31" s="107"/>
      <c r="AV31" s="107"/>
      <c r="AW31" s="107"/>
      <c r="AX31" s="107"/>
      <c r="AY31" s="108"/>
      <c r="AZ31" s="109"/>
      <c r="BA31" s="107"/>
      <c r="BB31" s="107"/>
      <c r="BC31" s="107"/>
      <c r="BD31" s="107"/>
      <c r="BE31" s="107"/>
      <c r="BF31" s="107"/>
      <c r="BG31" s="107"/>
      <c r="BH31" s="107"/>
      <c r="BI31" s="107"/>
      <c r="BJ31" s="107"/>
      <c r="BK31" s="107"/>
      <c r="BL31" s="107"/>
      <c r="BM31" s="107"/>
      <c r="BN31" s="108"/>
      <c r="BO31" s="109"/>
      <c r="BP31" s="107"/>
      <c r="BQ31" s="107"/>
      <c r="BR31" s="107"/>
      <c r="BS31" s="107"/>
      <c r="BT31" s="107"/>
      <c r="BU31" s="107"/>
      <c r="BV31" s="107"/>
      <c r="BW31" s="107"/>
      <c r="BX31" s="107"/>
      <c r="BY31" s="107"/>
      <c r="BZ31" s="107"/>
      <c r="CA31" s="107"/>
      <c r="CB31" s="107"/>
      <c r="CC31" s="108"/>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row>
    <row r="32" spans="1:134" ht="25.5" x14ac:dyDescent="0.25">
      <c r="A32" s="89" t="s">
        <v>68</v>
      </c>
      <c r="B32" s="103" t="s">
        <v>23</v>
      </c>
      <c r="C32" s="91" t="s">
        <v>69</v>
      </c>
      <c r="D32" s="91" t="s">
        <v>34</v>
      </c>
      <c r="E32" s="103" t="s">
        <v>178</v>
      </c>
      <c r="F32" s="92"/>
      <c r="G32" s="109">
        <v>0</v>
      </c>
      <c r="H32" s="107"/>
      <c r="I32" s="107"/>
      <c r="J32" s="107"/>
      <c r="K32" s="107"/>
      <c r="L32" s="107"/>
      <c r="M32" s="107"/>
      <c r="N32" s="107"/>
      <c r="O32" s="107"/>
      <c r="P32" s="107"/>
      <c r="Q32" s="107"/>
      <c r="R32" s="107"/>
      <c r="S32" s="107"/>
      <c r="T32" s="107"/>
      <c r="U32" s="108"/>
      <c r="V32" s="109"/>
      <c r="W32" s="107"/>
      <c r="X32" s="107"/>
      <c r="Y32" s="107"/>
      <c r="Z32" s="107"/>
      <c r="AA32" s="107"/>
      <c r="AB32" s="107"/>
      <c r="AC32" s="107"/>
      <c r="AD32" s="107"/>
      <c r="AE32" s="107"/>
      <c r="AF32" s="107"/>
      <c r="AG32" s="107"/>
      <c r="AH32" s="107"/>
      <c r="AI32" s="107"/>
      <c r="AJ32" s="108"/>
      <c r="AK32" s="109"/>
      <c r="AL32" s="107"/>
      <c r="AM32" s="107"/>
      <c r="AN32" s="107"/>
      <c r="AO32" s="107"/>
      <c r="AP32" s="107"/>
      <c r="AQ32" s="107"/>
      <c r="AR32" s="107"/>
      <c r="AS32" s="107"/>
      <c r="AT32" s="107"/>
      <c r="AU32" s="107"/>
      <c r="AV32" s="107"/>
      <c r="AW32" s="107"/>
      <c r="AX32" s="107"/>
      <c r="AY32" s="108"/>
      <c r="AZ32" s="109"/>
      <c r="BA32" s="107"/>
      <c r="BB32" s="107"/>
      <c r="BC32" s="107"/>
      <c r="BD32" s="107"/>
      <c r="BE32" s="107"/>
      <c r="BF32" s="107"/>
      <c r="BG32" s="107"/>
      <c r="BH32" s="107"/>
      <c r="BI32" s="107"/>
      <c r="BJ32" s="107"/>
      <c r="BK32" s="107"/>
      <c r="BL32" s="107"/>
      <c r="BM32" s="107"/>
      <c r="BN32" s="108"/>
      <c r="BO32" s="109"/>
      <c r="BP32" s="107"/>
      <c r="BQ32" s="107"/>
      <c r="BR32" s="107"/>
      <c r="BS32" s="107"/>
      <c r="BT32" s="107"/>
      <c r="BU32" s="107"/>
      <c r="BV32" s="107"/>
      <c r="BW32" s="107"/>
      <c r="BX32" s="107"/>
      <c r="BY32" s="107"/>
      <c r="BZ32" s="107"/>
      <c r="CA32" s="107"/>
      <c r="CB32" s="107"/>
      <c r="CC32" s="108"/>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row>
    <row r="33" spans="1:134" ht="38.25" x14ac:dyDescent="0.25">
      <c r="A33" s="89" t="s">
        <v>70</v>
      </c>
      <c r="B33" s="103" t="s">
        <v>23</v>
      </c>
      <c r="C33" s="91" t="s">
        <v>71</v>
      </c>
      <c r="D33" s="91" t="s">
        <v>34</v>
      </c>
      <c r="E33" s="103" t="s">
        <v>178</v>
      </c>
      <c r="F33" s="92"/>
      <c r="G33" s="109">
        <v>0</v>
      </c>
      <c r="H33" s="107"/>
      <c r="I33" s="107"/>
      <c r="J33" s="107"/>
      <c r="K33" s="107"/>
      <c r="L33" s="107"/>
      <c r="M33" s="107"/>
      <c r="N33" s="107"/>
      <c r="O33" s="107"/>
      <c r="P33" s="107"/>
      <c r="Q33" s="107"/>
      <c r="R33" s="107"/>
      <c r="S33" s="107"/>
      <c r="T33" s="107"/>
      <c r="U33" s="108"/>
      <c r="V33" s="109"/>
      <c r="W33" s="107"/>
      <c r="X33" s="107"/>
      <c r="Y33" s="107"/>
      <c r="Z33" s="107"/>
      <c r="AA33" s="107"/>
      <c r="AB33" s="107"/>
      <c r="AC33" s="107"/>
      <c r="AD33" s="107"/>
      <c r="AE33" s="107"/>
      <c r="AF33" s="107"/>
      <c r="AG33" s="107"/>
      <c r="AH33" s="107"/>
      <c r="AI33" s="107"/>
      <c r="AJ33" s="108"/>
      <c r="AK33" s="109"/>
      <c r="AL33" s="107"/>
      <c r="AM33" s="107"/>
      <c r="AN33" s="107"/>
      <c r="AO33" s="107"/>
      <c r="AP33" s="107"/>
      <c r="AQ33" s="107"/>
      <c r="AR33" s="107"/>
      <c r="AS33" s="107"/>
      <c r="AT33" s="107"/>
      <c r="AU33" s="107"/>
      <c r="AV33" s="107"/>
      <c r="AW33" s="107"/>
      <c r="AX33" s="107"/>
      <c r="AY33" s="108"/>
      <c r="AZ33" s="109"/>
      <c r="BA33" s="107"/>
      <c r="BB33" s="107"/>
      <c r="BC33" s="107"/>
      <c r="BD33" s="107"/>
      <c r="BE33" s="107"/>
      <c r="BF33" s="107"/>
      <c r="BG33" s="107"/>
      <c r="BH33" s="107"/>
      <c r="BI33" s="107"/>
      <c r="BJ33" s="107"/>
      <c r="BK33" s="107"/>
      <c r="BL33" s="107"/>
      <c r="BM33" s="107"/>
      <c r="BN33" s="108"/>
      <c r="BO33" s="109"/>
      <c r="BP33" s="107"/>
      <c r="BQ33" s="107"/>
      <c r="BR33" s="107"/>
      <c r="BS33" s="107"/>
      <c r="BT33" s="107"/>
      <c r="BU33" s="107"/>
      <c r="BV33" s="107"/>
      <c r="BW33" s="107"/>
      <c r="BX33" s="107"/>
      <c r="BY33" s="107"/>
      <c r="BZ33" s="107"/>
      <c r="CA33" s="107"/>
      <c r="CB33" s="107"/>
      <c r="CC33" s="108"/>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row>
    <row r="34" spans="1:134" ht="48.75" customHeight="1" x14ac:dyDescent="0.25">
      <c r="A34" s="89" t="s">
        <v>72</v>
      </c>
      <c r="B34" s="103" t="s">
        <v>23</v>
      </c>
      <c r="C34" s="118" t="s">
        <v>181</v>
      </c>
      <c r="D34" s="103" t="s">
        <v>159</v>
      </c>
      <c r="E34" s="103" t="s">
        <v>182</v>
      </c>
      <c r="F34" s="92"/>
      <c r="G34" s="109"/>
      <c r="H34" s="107"/>
      <c r="I34" s="107"/>
      <c r="J34" s="107"/>
      <c r="K34" s="107"/>
      <c r="L34" s="107"/>
      <c r="M34" s="107"/>
      <c r="N34" s="107"/>
      <c r="O34" s="107"/>
      <c r="P34" s="107"/>
      <c r="Q34" s="107"/>
      <c r="R34" s="107"/>
      <c r="S34" s="107"/>
      <c r="T34" s="107"/>
      <c r="U34" s="108"/>
      <c r="V34" s="109"/>
      <c r="W34" s="107"/>
      <c r="X34" s="107"/>
      <c r="Y34" s="107"/>
      <c r="Z34" s="107"/>
      <c r="AA34" s="107"/>
      <c r="AB34" s="107"/>
      <c r="AC34" s="107"/>
      <c r="AD34" s="107"/>
      <c r="AE34" s="107"/>
      <c r="AF34" s="107"/>
      <c r="AG34" s="107"/>
      <c r="AH34" s="107"/>
      <c r="AI34" s="107"/>
      <c r="AJ34" s="108"/>
      <c r="AK34" s="109"/>
      <c r="AL34" s="107"/>
      <c r="AM34" s="107"/>
      <c r="AN34" s="107"/>
      <c r="AO34" s="107"/>
      <c r="AP34" s="107"/>
      <c r="AQ34" s="107"/>
      <c r="AR34" s="107"/>
      <c r="AS34" s="107"/>
      <c r="AT34" s="107"/>
      <c r="AU34" s="107"/>
      <c r="AV34" s="107"/>
      <c r="AW34" s="107"/>
      <c r="AX34" s="107"/>
      <c r="AY34" s="108"/>
      <c r="AZ34" s="109"/>
      <c r="BA34" s="107"/>
      <c r="BB34" s="107"/>
      <c r="BC34" s="107"/>
      <c r="BD34" s="107"/>
      <c r="BE34" s="107"/>
      <c r="BF34" s="107"/>
      <c r="BG34" s="107"/>
      <c r="BH34" s="107"/>
      <c r="BI34" s="107"/>
      <c r="BJ34" s="107"/>
      <c r="BK34" s="107"/>
      <c r="BL34" s="107"/>
      <c r="BM34" s="107"/>
      <c r="BN34" s="108"/>
      <c r="BO34" s="109"/>
      <c r="BP34" s="107"/>
      <c r="BQ34" s="107"/>
      <c r="BR34" s="107"/>
      <c r="BS34" s="107"/>
      <c r="BT34" s="107"/>
      <c r="BU34" s="107"/>
      <c r="BV34" s="107"/>
      <c r="BW34" s="107"/>
      <c r="BX34" s="107"/>
      <c r="BY34" s="107"/>
      <c r="BZ34" s="107"/>
      <c r="CA34" s="107"/>
      <c r="CB34" s="107"/>
      <c r="CC34" s="108"/>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row>
    <row r="35" spans="1:134" ht="25.5" x14ac:dyDescent="0.25">
      <c r="A35" s="115" t="s">
        <v>88</v>
      </c>
      <c r="B35" s="113" t="s">
        <v>23</v>
      </c>
      <c r="C35" s="91" t="s">
        <v>158</v>
      </c>
      <c r="D35" s="113" t="s">
        <v>131</v>
      </c>
      <c r="E35" s="104" t="s">
        <v>183</v>
      </c>
      <c r="F35" s="92"/>
      <c r="G35" s="119" t="s">
        <v>535</v>
      </c>
      <c r="H35" s="103"/>
      <c r="I35" s="103"/>
      <c r="J35" s="103"/>
      <c r="K35" s="103"/>
      <c r="L35" s="103"/>
      <c r="M35" s="103"/>
      <c r="N35" s="103"/>
      <c r="O35" s="103"/>
      <c r="P35" s="103"/>
      <c r="Q35" s="103"/>
      <c r="R35" s="103"/>
      <c r="S35" s="103"/>
      <c r="T35" s="103"/>
      <c r="U35" s="120"/>
      <c r="V35" s="119"/>
      <c r="W35" s="103"/>
      <c r="X35" s="103"/>
      <c r="Y35" s="103"/>
      <c r="Z35" s="103"/>
      <c r="AA35" s="103"/>
      <c r="AB35" s="103"/>
      <c r="AC35" s="103"/>
      <c r="AD35" s="103"/>
      <c r="AE35" s="103"/>
      <c r="AF35" s="103"/>
      <c r="AG35" s="103"/>
      <c r="AH35" s="103"/>
      <c r="AI35" s="103"/>
      <c r="AJ35" s="120"/>
      <c r="AK35" s="119"/>
      <c r="AL35" s="103"/>
      <c r="AM35" s="103"/>
      <c r="AN35" s="103"/>
      <c r="AO35" s="103"/>
      <c r="AP35" s="103"/>
      <c r="AQ35" s="103"/>
      <c r="AR35" s="103"/>
      <c r="AS35" s="103"/>
      <c r="AT35" s="103"/>
      <c r="AU35" s="103"/>
      <c r="AV35" s="103"/>
      <c r="AW35" s="103"/>
      <c r="AX35" s="103"/>
      <c r="AY35" s="120"/>
      <c r="AZ35" s="119"/>
      <c r="BA35" s="103"/>
      <c r="BB35" s="103"/>
      <c r="BC35" s="103"/>
      <c r="BD35" s="103"/>
      <c r="BE35" s="103"/>
      <c r="BF35" s="103"/>
      <c r="BG35" s="103"/>
      <c r="BH35" s="103"/>
      <c r="BI35" s="103"/>
      <c r="BJ35" s="103"/>
      <c r="BK35" s="103"/>
      <c r="BL35" s="103"/>
      <c r="BM35" s="103"/>
      <c r="BN35" s="120"/>
      <c r="BO35" s="119"/>
      <c r="BP35" s="103"/>
      <c r="BQ35" s="103"/>
      <c r="BR35" s="103"/>
      <c r="BS35" s="103"/>
      <c r="BT35" s="103"/>
      <c r="BU35" s="103"/>
      <c r="BV35" s="103"/>
      <c r="BW35" s="103"/>
      <c r="BX35" s="103"/>
      <c r="BY35" s="103"/>
      <c r="BZ35" s="103"/>
      <c r="CA35" s="103"/>
      <c r="CB35" s="103"/>
      <c r="CC35" s="120"/>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row>
    <row r="36" spans="1:134" ht="25.5" x14ac:dyDescent="0.25">
      <c r="A36" s="115" t="s">
        <v>185</v>
      </c>
      <c r="B36" s="113" t="s">
        <v>23</v>
      </c>
      <c r="C36" s="91" t="s">
        <v>160</v>
      </c>
      <c r="D36" s="103" t="s">
        <v>170</v>
      </c>
      <c r="E36" s="104" t="s">
        <v>186</v>
      </c>
      <c r="F36" s="92"/>
      <c r="G36" s="119" t="s">
        <v>536</v>
      </c>
      <c r="H36" s="103"/>
      <c r="I36" s="103"/>
      <c r="J36" s="103"/>
      <c r="K36" s="103"/>
      <c r="L36" s="103"/>
      <c r="M36" s="103"/>
      <c r="N36" s="103"/>
      <c r="O36" s="103"/>
      <c r="P36" s="103"/>
      <c r="Q36" s="103"/>
      <c r="R36" s="103"/>
      <c r="S36" s="103"/>
      <c r="T36" s="103"/>
      <c r="U36" s="120"/>
      <c r="V36" s="119"/>
      <c r="W36" s="103"/>
      <c r="X36" s="103"/>
      <c r="Y36" s="103"/>
      <c r="Z36" s="103"/>
      <c r="AA36" s="103"/>
      <c r="AB36" s="103"/>
      <c r="AC36" s="103"/>
      <c r="AD36" s="103"/>
      <c r="AE36" s="103"/>
      <c r="AF36" s="103"/>
      <c r="AG36" s="103"/>
      <c r="AH36" s="103"/>
      <c r="AI36" s="103"/>
      <c r="AJ36" s="120"/>
      <c r="AK36" s="119"/>
      <c r="AL36" s="103"/>
      <c r="AM36" s="103"/>
      <c r="AN36" s="103"/>
      <c r="AO36" s="103"/>
      <c r="AP36" s="103"/>
      <c r="AQ36" s="103"/>
      <c r="AR36" s="103"/>
      <c r="AS36" s="103"/>
      <c r="AT36" s="103"/>
      <c r="AU36" s="103"/>
      <c r="AV36" s="103"/>
      <c r="AW36" s="103"/>
      <c r="AX36" s="103"/>
      <c r="AY36" s="120"/>
      <c r="AZ36" s="119"/>
      <c r="BA36" s="103"/>
      <c r="BB36" s="103"/>
      <c r="BC36" s="103"/>
      <c r="BD36" s="103"/>
      <c r="BE36" s="103"/>
      <c r="BF36" s="103"/>
      <c r="BG36" s="103"/>
      <c r="BH36" s="103"/>
      <c r="BI36" s="103"/>
      <c r="BJ36" s="103"/>
      <c r="BK36" s="103"/>
      <c r="BL36" s="103"/>
      <c r="BM36" s="103"/>
      <c r="BN36" s="120"/>
      <c r="BO36" s="119"/>
      <c r="BP36" s="103"/>
      <c r="BQ36" s="103"/>
      <c r="BR36" s="103"/>
      <c r="BS36" s="103"/>
      <c r="BT36" s="103"/>
      <c r="BU36" s="103"/>
      <c r="BV36" s="103"/>
      <c r="BW36" s="103"/>
      <c r="BX36" s="103"/>
      <c r="BY36" s="103"/>
      <c r="BZ36" s="103"/>
      <c r="CA36" s="103"/>
      <c r="CB36" s="103"/>
      <c r="CC36" s="120"/>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row>
    <row r="37" spans="1:134" x14ac:dyDescent="0.25">
      <c r="A37" s="115" t="s">
        <v>90</v>
      </c>
      <c r="B37" s="113" t="s">
        <v>23</v>
      </c>
      <c r="C37" s="91" t="s">
        <v>161</v>
      </c>
      <c r="D37" s="103" t="s">
        <v>170</v>
      </c>
      <c r="E37" s="104" t="s">
        <v>186</v>
      </c>
      <c r="F37" s="92"/>
      <c r="G37" s="119" t="s">
        <v>536</v>
      </c>
      <c r="H37" s="103"/>
      <c r="I37" s="103"/>
      <c r="J37" s="103"/>
      <c r="K37" s="103"/>
      <c r="L37" s="103"/>
      <c r="M37" s="103"/>
      <c r="N37" s="103"/>
      <c r="O37" s="103"/>
      <c r="P37" s="103"/>
      <c r="Q37" s="103"/>
      <c r="R37" s="103"/>
      <c r="S37" s="103"/>
      <c r="T37" s="103"/>
      <c r="U37" s="120"/>
      <c r="V37" s="119"/>
      <c r="W37" s="103"/>
      <c r="X37" s="103"/>
      <c r="Y37" s="103"/>
      <c r="Z37" s="103"/>
      <c r="AA37" s="103"/>
      <c r="AB37" s="103"/>
      <c r="AC37" s="103"/>
      <c r="AD37" s="103"/>
      <c r="AE37" s="103"/>
      <c r="AF37" s="103"/>
      <c r="AG37" s="103"/>
      <c r="AH37" s="103"/>
      <c r="AI37" s="103"/>
      <c r="AJ37" s="120"/>
      <c r="AK37" s="119"/>
      <c r="AL37" s="103"/>
      <c r="AM37" s="103"/>
      <c r="AN37" s="103"/>
      <c r="AO37" s="103"/>
      <c r="AP37" s="103"/>
      <c r="AQ37" s="103"/>
      <c r="AR37" s="103"/>
      <c r="AS37" s="103"/>
      <c r="AT37" s="103"/>
      <c r="AU37" s="103"/>
      <c r="AV37" s="103"/>
      <c r="AW37" s="103"/>
      <c r="AX37" s="103"/>
      <c r="AY37" s="120"/>
      <c r="AZ37" s="119"/>
      <c r="BA37" s="103"/>
      <c r="BB37" s="103"/>
      <c r="BC37" s="103"/>
      <c r="BD37" s="103"/>
      <c r="BE37" s="103"/>
      <c r="BF37" s="103"/>
      <c r="BG37" s="103"/>
      <c r="BH37" s="103"/>
      <c r="BI37" s="103"/>
      <c r="BJ37" s="103"/>
      <c r="BK37" s="103"/>
      <c r="BL37" s="103"/>
      <c r="BM37" s="103"/>
      <c r="BN37" s="120"/>
      <c r="BO37" s="119"/>
      <c r="BP37" s="103"/>
      <c r="BQ37" s="103"/>
      <c r="BR37" s="103"/>
      <c r="BS37" s="103"/>
      <c r="BT37" s="103"/>
      <c r="BU37" s="103"/>
      <c r="BV37" s="103"/>
      <c r="BW37" s="103"/>
      <c r="BX37" s="103"/>
      <c r="BY37" s="103"/>
      <c r="BZ37" s="103"/>
      <c r="CA37" s="103"/>
      <c r="CB37" s="103"/>
      <c r="CC37" s="120"/>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row>
    <row r="38" spans="1:134" ht="25.5" x14ac:dyDescent="0.25">
      <c r="A38" s="115" t="s">
        <v>94</v>
      </c>
      <c r="B38" s="113" t="s">
        <v>125</v>
      </c>
      <c r="C38" s="91" t="s">
        <v>163</v>
      </c>
      <c r="D38" s="103" t="s">
        <v>170</v>
      </c>
      <c r="E38" s="104" t="s">
        <v>184</v>
      </c>
      <c r="F38" s="92"/>
      <c r="G38" s="102"/>
      <c r="H38" s="121" t="s">
        <v>536</v>
      </c>
      <c r="I38" s="121" t="s">
        <v>536</v>
      </c>
      <c r="J38" s="103"/>
      <c r="K38" s="103"/>
      <c r="L38" s="103"/>
      <c r="M38" s="103"/>
      <c r="N38" s="103"/>
      <c r="O38" s="103"/>
      <c r="P38" s="103"/>
      <c r="Q38" s="103"/>
      <c r="R38" s="103"/>
      <c r="S38" s="103"/>
      <c r="T38" s="103"/>
      <c r="U38" s="120"/>
      <c r="V38" s="102"/>
      <c r="W38" s="121"/>
      <c r="X38" s="121"/>
      <c r="Y38" s="103"/>
      <c r="Z38" s="103"/>
      <c r="AA38" s="103"/>
      <c r="AB38" s="103"/>
      <c r="AC38" s="103"/>
      <c r="AD38" s="103"/>
      <c r="AE38" s="103"/>
      <c r="AF38" s="103"/>
      <c r="AG38" s="103"/>
      <c r="AH38" s="103"/>
      <c r="AI38" s="103"/>
      <c r="AJ38" s="120"/>
      <c r="AK38" s="102"/>
      <c r="AL38" s="121"/>
      <c r="AM38" s="121"/>
      <c r="AN38" s="103"/>
      <c r="AO38" s="103"/>
      <c r="AP38" s="103"/>
      <c r="AQ38" s="103"/>
      <c r="AR38" s="103"/>
      <c r="AS38" s="103"/>
      <c r="AT38" s="103"/>
      <c r="AU38" s="103"/>
      <c r="AV38" s="103"/>
      <c r="AW38" s="103"/>
      <c r="AX38" s="103"/>
      <c r="AY38" s="120"/>
      <c r="AZ38" s="102"/>
      <c r="BA38" s="121"/>
      <c r="BB38" s="121"/>
      <c r="BC38" s="103"/>
      <c r="BD38" s="103"/>
      <c r="BE38" s="103"/>
      <c r="BF38" s="103"/>
      <c r="BG38" s="103"/>
      <c r="BH38" s="103"/>
      <c r="BI38" s="103"/>
      <c r="BJ38" s="103"/>
      <c r="BK38" s="103"/>
      <c r="BL38" s="103"/>
      <c r="BM38" s="103"/>
      <c r="BN38" s="120"/>
      <c r="BO38" s="102"/>
      <c r="BP38" s="121"/>
      <c r="BQ38" s="121"/>
      <c r="BR38" s="103"/>
      <c r="BS38" s="103"/>
      <c r="BT38" s="103"/>
      <c r="BU38" s="103"/>
      <c r="BV38" s="103"/>
      <c r="BW38" s="103"/>
      <c r="BX38" s="103"/>
      <c r="BY38" s="103"/>
      <c r="BZ38" s="103"/>
      <c r="CA38" s="103"/>
      <c r="CB38" s="103"/>
      <c r="CC38" s="120"/>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row>
    <row r="39" spans="1:134" ht="25.5" x14ac:dyDescent="0.25">
      <c r="A39" s="115" t="s">
        <v>98</v>
      </c>
      <c r="B39" s="113" t="s">
        <v>125</v>
      </c>
      <c r="C39" s="91" t="s">
        <v>165</v>
      </c>
      <c r="D39" s="103" t="s">
        <v>170</v>
      </c>
      <c r="E39" s="104" t="s">
        <v>176</v>
      </c>
      <c r="F39" s="92"/>
      <c r="G39" s="102"/>
      <c r="H39" s="121" t="s">
        <v>537</v>
      </c>
      <c r="I39" s="121" t="s">
        <v>537</v>
      </c>
      <c r="J39" s="103"/>
      <c r="K39" s="103"/>
      <c r="L39" s="103"/>
      <c r="M39" s="103"/>
      <c r="N39" s="103"/>
      <c r="O39" s="103"/>
      <c r="P39" s="103"/>
      <c r="Q39" s="103"/>
      <c r="R39" s="103"/>
      <c r="S39" s="103"/>
      <c r="T39" s="103"/>
      <c r="U39" s="120"/>
      <c r="V39" s="102"/>
      <c r="W39" s="121"/>
      <c r="X39" s="121"/>
      <c r="Y39" s="103"/>
      <c r="Z39" s="103"/>
      <c r="AA39" s="103"/>
      <c r="AB39" s="103"/>
      <c r="AC39" s="103"/>
      <c r="AD39" s="103"/>
      <c r="AE39" s="103"/>
      <c r="AF39" s="103"/>
      <c r="AG39" s="103"/>
      <c r="AH39" s="103"/>
      <c r="AI39" s="103"/>
      <c r="AJ39" s="120"/>
      <c r="AK39" s="102"/>
      <c r="AL39" s="121"/>
      <c r="AM39" s="121"/>
      <c r="AN39" s="103"/>
      <c r="AO39" s="103"/>
      <c r="AP39" s="103"/>
      <c r="AQ39" s="103"/>
      <c r="AR39" s="103"/>
      <c r="AS39" s="103"/>
      <c r="AT39" s="103"/>
      <c r="AU39" s="103"/>
      <c r="AV39" s="103"/>
      <c r="AW39" s="103"/>
      <c r="AX39" s="103"/>
      <c r="AY39" s="120"/>
      <c r="AZ39" s="102"/>
      <c r="BA39" s="121"/>
      <c r="BB39" s="121"/>
      <c r="BC39" s="103"/>
      <c r="BD39" s="103"/>
      <c r="BE39" s="103"/>
      <c r="BF39" s="103"/>
      <c r="BG39" s="103"/>
      <c r="BH39" s="103"/>
      <c r="BI39" s="103"/>
      <c r="BJ39" s="103"/>
      <c r="BK39" s="103"/>
      <c r="BL39" s="103"/>
      <c r="BM39" s="103"/>
      <c r="BN39" s="120"/>
      <c r="BO39" s="102"/>
      <c r="BP39" s="121"/>
      <c r="BQ39" s="121"/>
      <c r="BR39" s="103"/>
      <c r="BS39" s="103"/>
      <c r="BT39" s="103"/>
      <c r="BU39" s="103"/>
      <c r="BV39" s="103"/>
      <c r="BW39" s="103"/>
      <c r="BX39" s="103"/>
      <c r="BY39" s="103"/>
      <c r="BZ39" s="103"/>
      <c r="CA39" s="103"/>
      <c r="CB39" s="103"/>
      <c r="CC39" s="120"/>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row>
    <row r="40" spans="1:134" ht="25.5" x14ac:dyDescent="0.25">
      <c r="A40" s="115" t="s">
        <v>110</v>
      </c>
      <c r="B40" s="113" t="s">
        <v>24</v>
      </c>
      <c r="C40" s="103"/>
      <c r="D40" s="103" t="s">
        <v>36</v>
      </c>
      <c r="E40" s="103" t="s">
        <v>187</v>
      </c>
      <c r="F40" s="92"/>
      <c r="G40" s="102">
        <v>0</v>
      </c>
      <c r="H40" s="103"/>
      <c r="I40" s="103"/>
      <c r="J40" s="121"/>
      <c r="K40" s="121"/>
      <c r="L40" s="121"/>
      <c r="M40" s="121"/>
      <c r="N40" s="121"/>
      <c r="O40" s="121"/>
      <c r="P40" s="121"/>
      <c r="Q40" s="121"/>
      <c r="R40" s="121"/>
      <c r="S40" s="121"/>
      <c r="T40" s="121"/>
      <c r="U40" s="122"/>
      <c r="V40" s="102"/>
      <c r="W40" s="103"/>
      <c r="X40" s="103"/>
      <c r="Y40" s="121"/>
      <c r="Z40" s="121"/>
      <c r="AA40" s="121"/>
      <c r="AB40" s="121"/>
      <c r="AC40" s="121"/>
      <c r="AD40" s="121"/>
      <c r="AE40" s="121"/>
      <c r="AF40" s="121"/>
      <c r="AG40" s="121"/>
      <c r="AH40" s="121"/>
      <c r="AI40" s="121"/>
      <c r="AJ40" s="122"/>
      <c r="AK40" s="102"/>
      <c r="AL40" s="103"/>
      <c r="AM40" s="103"/>
      <c r="AN40" s="121"/>
      <c r="AO40" s="121"/>
      <c r="AP40" s="121"/>
      <c r="AQ40" s="121"/>
      <c r="AR40" s="121"/>
      <c r="AS40" s="121"/>
      <c r="AT40" s="121"/>
      <c r="AU40" s="121"/>
      <c r="AV40" s="121"/>
      <c r="AW40" s="121"/>
      <c r="AX40" s="121"/>
      <c r="AY40" s="122"/>
      <c r="AZ40" s="102"/>
      <c r="BA40" s="103"/>
      <c r="BB40" s="103"/>
      <c r="BC40" s="121"/>
      <c r="BD40" s="121"/>
      <c r="BE40" s="121"/>
      <c r="BF40" s="121"/>
      <c r="BG40" s="121"/>
      <c r="BH40" s="121"/>
      <c r="BI40" s="121"/>
      <c r="BJ40" s="121"/>
      <c r="BK40" s="121"/>
      <c r="BL40" s="121"/>
      <c r="BM40" s="121"/>
      <c r="BN40" s="122"/>
      <c r="BO40" s="102"/>
      <c r="BP40" s="103"/>
      <c r="BQ40" s="103"/>
      <c r="BR40" s="121"/>
      <c r="BS40" s="121"/>
      <c r="BT40" s="121"/>
      <c r="BU40" s="121"/>
      <c r="BV40" s="121"/>
      <c r="BW40" s="121"/>
      <c r="BX40" s="121"/>
      <c r="BY40" s="121"/>
      <c r="BZ40" s="121"/>
      <c r="CA40" s="121"/>
      <c r="CB40" s="121"/>
      <c r="CC40" s="122"/>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row>
    <row r="41" spans="1:134" ht="31.5" customHeight="1" x14ac:dyDescent="0.25">
      <c r="A41" s="115" t="s">
        <v>111</v>
      </c>
      <c r="B41" s="113" t="s">
        <v>24</v>
      </c>
      <c r="C41" s="103"/>
      <c r="D41" s="103" t="s">
        <v>34</v>
      </c>
      <c r="E41" s="103" t="s">
        <v>178</v>
      </c>
      <c r="F41" s="92"/>
      <c r="G41" s="102">
        <v>0</v>
      </c>
      <c r="H41" s="103"/>
      <c r="I41" s="103"/>
      <c r="J41" s="121"/>
      <c r="K41" s="121"/>
      <c r="L41" s="121"/>
      <c r="M41" s="121"/>
      <c r="N41" s="121"/>
      <c r="O41" s="121"/>
      <c r="P41" s="121"/>
      <c r="Q41" s="121"/>
      <c r="R41" s="121"/>
      <c r="S41" s="121"/>
      <c r="T41" s="121"/>
      <c r="U41" s="122"/>
      <c r="V41" s="102"/>
      <c r="W41" s="103"/>
      <c r="X41" s="103"/>
      <c r="Y41" s="121"/>
      <c r="Z41" s="121"/>
      <c r="AA41" s="121"/>
      <c r="AB41" s="121"/>
      <c r="AC41" s="121"/>
      <c r="AD41" s="121"/>
      <c r="AE41" s="121"/>
      <c r="AF41" s="121"/>
      <c r="AG41" s="121"/>
      <c r="AH41" s="121"/>
      <c r="AI41" s="121"/>
      <c r="AJ41" s="122"/>
      <c r="AK41" s="102"/>
      <c r="AL41" s="103"/>
      <c r="AM41" s="103"/>
      <c r="AN41" s="121"/>
      <c r="AO41" s="121"/>
      <c r="AP41" s="121"/>
      <c r="AQ41" s="121"/>
      <c r="AR41" s="121"/>
      <c r="AS41" s="121"/>
      <c r="AT41" s="121"/>
      <c r="AU41" s="121"/>
      <c r="AV41" s="121"/>
      <c r="AW41" s="121"/>
      <c r="AX41" s="121"/>
      <c r="AY41" s="122"/>
      <c r="AZ41" s="102"/>
      <c r="BA41" s="103"/>
      <c r="BB41" s="103"/>
      <c r="BC41" s="121"/>
      <c r="BD41" s="121"/>
      <c r="BE41" s="121"/>
      <c r="BF41" s="121"/>
      <c r="BG41" s="121"/>
      <c r="BH41" s="121"/>
      <c r="BI41" s="121"/>
      <c r="BJ41" s="121"/>
      <c r="BK41" s="121"/>
      <c r="BL41" s="121"/>
      <c r="BM41" s="121"/>
      <c r="BN41" s="122"/>
      <c r="BO41" s="102"/>
      <c r="BP41" s="103"/>
      <c r="BQ41" s="103"/>
      <c r="BR41" s="121"/>
      <c r="BS41" s="121"/>
      <c r="BT41" s="121"/>
      <c r="BU41" s="121"/>
      <c r="BV41" s="121"/>
      <c r="BW41" s="121"/>
      <c r="BX41" s="121"/>
      <c r="BY41" s="121"/>
      <c r="BZ41" s="121"/>
      <c r="CA41" s="121"/>
      <c r="CB41" s="121"/>
      <c r="CC41" s="122"/>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row>
    <row r="42" spans="1:134" ht="25.5" x14ac:dyDescent="0.25">
      <c r="A42" s="115" t="s">
        <v>115</v>
      </c>
      <c r="B42" s="113" t="s">
        <v>23</v>
      </c>
      <c r="C42" s="103"/>
      <c r="D42" s="113" t="s">
        <v>140</v>
      </c>
      <c r="E42" s="104" t="s">
        <v>183</v>
      </c>
      <c r="F42" s="92"/>
      <c r="G42" s="119" t="s">
        <v>539</v>
      </c>
      <c r="H42" s="103"/>
      <c r="I42" s="103"/>
      <c r="J42" s="103"/>
      <c r="K42" s="103"/>
      <c r="L42" s="103"/>
      <c r="M42" s="103"/>
      <c r="N42" s="103"/>
      <c r="O42" s="103"/>
      <c r="P42" s="103"/>
      <c r="Q42" s="103"/>
      <c r="R42" s="103"/>
      <c r="S42" s="103"/>
      <c r="T42" s="103"/>
      <c r="U42" s="120"/>
      <c r="V42" s="119"/>
      <c r="W42" s="103"/>
      <c r="X42" s="103"/>
      <c r="Y42" s="103"/>
      <c r="Z42" s="103"/>
      <c r="AA42" s="103"/>
      <c r="AB42" s="103"/>
      <c r="AC42" s="103"/>
      <c r="AD42" s="103"/>
      <c r="AE42" s="103"/>
      <c r="AF42" s="103"/>
      <c r="AG42" s="103"/>
      <c r="AH42" s="103"/>
      <c r="AI42" s="103"/>
      <c r="AJ42" s="120"/>
      <c r="AK42" s="119"/>
      <c r="AL42" s="103"/>
      <c r="AM42" s="103"/>
      <c r="AN42" s="103"/>
      <c r="AO42" s="103"/>
      <c r="AP42" s="103"/>
      <c r="AQ42" s="103"/>
      <c r="AR42" s="103"/>
      <c r="AS42" s="103"/>
      <c r="AT42" s="103"/>
      <c r="AU42" s="103"/>
      <c r="AV42" s="103"/>
      <c r="AW42" s="103"/>
      <c r="AX42" s="103"/>
      <c r="AY42" s="120"/>
      <c r="AZ42" s="119"/>
      <c r="BA42" s="103"/>
      <c r="BB42" s="103"/>
      <c r="BC42" s="103"/>
      <c r="BD42" s="103"/>
      <c r="BE42" s="103"/>
      <c r="BF42" s="103"/>
      <c r="BG42" s="103"/>
      <c r="BH42" s="103"/>
      <c r="BI42" s="103"/>
      <c r="BJ42" s="103"/>
      <c r="BK42" s="103"/>
      <c r="BL42" s="103"/>
      <c r="BM42" s="103"/>
      <c r="BN42" s="120"/>
      <c r="BO42" s="119"/>
      <c r="BP42" s="103"/>
      <c r="BQ42" s="103"/>
      <c r="BR42" s="103"/>
      <c r="BS42" s="103"/>
      <c r="BT42" s="103"/>
      <c r="BU42" s="103"/>
      <c r="BV42" s="103"/>
      <c r="BW42" s="103"/>
      <c r="BX42" s="103"/>
      <c r="BY42" s="103"/>
      <c r="BZ42" s="103"/>
      <c r="CA42" s="103"/>
      <c r="CB42" s="103"/>
      <c r="CC42" s="120"/>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row>
    <row r="43" spans="1:134" ht="38.25" x14ac:dyDescent="0.25">
      <c r="A43" s="115" t="s">
        <v>116</v>
      </c>
      <c r="B43" s="113" t="s">
        <v>23</v>
      </c>
      <c r="C43" s="103"/>
      <c r="D43" s="113" t="s">
        <v>141</v>
      </c>
      <c r="E43" s="104" t="s">
        <v>183</v>
      </c>
      <c r="F43" s="92"/>
      <c r="G43" s="119"/>
      <c r="H43" s="103"/>
      <c r="I43" s="103"/>
      <c r="J43" s="103"/>
      <c r="K43" s="103"/>
      <c r="L43" s="103"/>
      <c r="M43" s="103"/>
      <c r="N43" s="103"/>
      <c r="O43" s="103"/>
      <c r="P43" s="103"/>
      <c r="Q43" s="103"/>
      <c r="R43" s="103"/>
      <c r="S43" s="103"/>
      <c r="T43" s="103"/>
      <c r="U43" s="120"/>
      <c r="V43" s="119"/>
      <c r="W43" s="103"/>
      <c r="X43" s="103"/>
      <c r="Y43" s="103"/>
      <c r="Z43" s="103"/>
      <c r="AA43" s="103"/>
      <c r="AB43" s="103"/>
      <c r="AC43" s="103"/>
      <c r="AD43" s="103"/>
      <c r="AE43" s="103"/>
      <c r="AF43" s="103"/>
      <c r="AG43" s="103"/>
      <c r="AH43" s="103"/>
      <c r="AI43" s="103"/>
      <c r="AJ43" s="120"/>
      <c r="AK43" s="119"/>
      <c r="AL43" s="103"/>
      <c r="AM43" s="103"/>
      <c r="AN43" s="103"/>
      <c r="AO43" s="103"/>
      <c r="AP43" s="103"/>
      <c r="AQ43" s="103"/>
      <c r="AR43" s="103"/>
      <c r="AS43" s="103"/>
      <c r="AT43" s="103"/>
      <c r="AU43" s="103"/>
      <c r="AV43" s="103"/>
      <c r="AW43" s="103"/>
      <c r="AX43" s="103"/>
      <c r="AY43" s="120"/>
      <c r="AZ43" s="119"/>
      <c r="BA43" s="103"/>
      <c r="BB43" s="103"/>
      <c r="BC43" s="103"/>
      <c r="BD43" s="103"/>
      <c r="BE43" s="103"/>
      <c r="BF43" s="103"/>
      <c r="BG43" s="103"/>
      <c r="BH43" s="103"/>
      <c r="BI43" s="103"/>
      <c r="BJ43" s="103"/>
      <c r="BK43" s="103"/>
      <c r="BL43" s="103"/>
      <c r="BM43" s="103"/>
      <c r="BN43" s="120"/>
      <c r="BO43" s="119"/>
      <c r="BP43" s="103"/>
      <c r="BQ43" s="103"/>
      <c r="BR43" s="103"/>
      <c r="BS43" s="103"/>
      <c r="BT43" s="103"/>
      <c r="BU43" s="103"/>
      <c r="BV43" s="103"/>
      <c r="BW43" s="103"/>
      <c r="BX43" s="103"/>
      <c r="BY43" s="103"/>
      <c r="BZ43" s="103"/>
      <c r="CA43" s="103"/>
      <c r="CB43" s="103"/>
      <c r="CC43" s="120"/>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row>
    <row r="44" spans="1:134" ht="25.5" x14ac:dyDescent="0.25">
      <c r="A44" s="115" t="s">
        <v>117</v>
      </c>
      <c r="B44" s="113" t="s">
        <v>23</v>
      </c>
      <c r="C44" s="103"/>
      <c r="D44" s="113" t="s">
        <v>140</v>
      </c>
      <c r="E44" s="104" t="s">
        <v>183</v>
      </c>
      <c r="F44" s="92"/>
      <c r="G44" s="119" t="s">
        <v>538</v>
      </c>
      <c r="H44" s="103"/>
      <c r="I44" s="103"/>
      <c r="J44" s="103"/>
      <c r="K44" s="103"/>
      <c r="L44" s="103"/>
      <c r="M44" s="103"/>
      <c r="N44" s="103"/>
      <c r="O44" s="103"/>
      <c r="P44" s="103"/>
      <c r="Q44" s="103"/>
      <c r="R44" s="103"/>
      <c r="S44" s="103"/>
      <c r="T44" s="103"/>
      <c r="U44" s="120"/>
      <c r="V44" s="119"/>
      <c r="W44" s="103"/>
      <c r="X44" s="103"/>
      <c r="Y44" s="103"/>
      <c r="Z44" s="103"/>
      <c r="AA44" s="103"/>
      <c r="AB44" s="103"/>
      <c r="AC44" s="103"/>
      <c r="AD44" s="103"/>
      <c r="AE44" s="103"/>
      <c r="AF44" s="103"/>
      <c r="AG44" s="103"/>
      <c r="AH44" s="103"/>
      <c r="AI44" s="103"/>
      <c r="AJ44" s="120"/>
      <c r="AK44" s="119"/>
      <c r="AL44" s="103"/>
      <c r="AM44" s="103"/>
      <c r="AN44" s="103"/>
      <c r="AO44" s="103"/>
      <c r="AP44" s="103"/>
      <c r="AQ44" s="103"/>
      <c r="AR44" s="103"/>
      <c r="AS44" s="103"/>
      <c r="AT44" s="103"/>
      <c r="AU44" s="103"/>
      <c r="AV44" s="103"/>
      <c r="AW44" s="103"/>
      <c r="AX44" s="103"/>
      <c r="AY44" s="120"/>
      <c r="AZ44" s="119"/>
      <c r="BA44" s="103"/>
      <c r="BB44" s="103"/>
      <c r="BC44" s="103"/>
      <c r="BD44" s="103"/>
      <c r="BE44" s="103"/>
      <c r="BF44" s="103"/>
      <c r="BG44" s="103"/>
      <c r="BH44" s="103"/>
      <c r="BI44" s="103"/>
      <c r="BJ44" s="103"/>
      <c r="BK44" s="103"/>
      <c r="BL44" s="103"/>
      <c r="BM44" s="103"/>
      <c r="BN44" s="120"/>
      <c r="BO44" s="119"/>
      <c r="BP44" s="103"/>
      <c r="BQ44" s="103"/>
      <c r="BR44" s="103"/>
      <c r="BS44" s="103"/>
      <c r="BT44" s="103"/>
      <c r="BU44" s="103"/>
      <c r="BV44" s="103"/>
      <c r="BW44" s="103"/>
      <c r="BX44" s="103"/>
      <c r="BY44" s="103"/>
      <c r="BZ44" s="103"/>
      <c r="CA44" s="103"/>
      <c r="CB44" s="103"/>
      <c r="CC44" s="120"/>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row>
    <row r="45" spans="1:134" ht="25.5" x14ac:dyDescent="0.25">
      <c r="A45" s="115" t="s">
        <v>118</v>
      </c>
      <c r="B45" s="113" t="s">
        <v>23</v>
      </c>
      <c r="C45" s="103"/>
      <c r="D45" s="113" t="s">
        <v>140</v>
      </c>
      <c r="E45" s="104" t="s">
        <v>183</v>
      </c>
      <c r="F45" s="92"/>
      <c r="G45" s="119" t="s">
        <v>539</v>
      </c>
      <c r="H45" s="103"/>
      <c r="I45" s="103"/>
      <c r="J45" s="103"/>
      <c r="K45" s="103"/>
      <c r="L45" s="103"/>
      <c r="M45" s="103"/>
      <c r="N45" s="103"/>
      <c r="O45" s="103"/>
      <c r="P45" s="103"/>
      <c r="Q45" s="103"/>
      <c r="R45" s="103"/>
      <c r="S45" s="103"/>
      <c r="T45" s="103"/>
      <c r="U45" s="120"/>
      <c r="V45" s="119"/>
      <c r="W45" s="103"/>
      <c r="X45" s="103"/>
      <c r="Y45" s="103"/>
      <c r="Z45" s="103"/>
      <c r="AA45" s="103"/>
      <c r="AB45" s="103"/>
      <c r="AC45" s="103"/>
      <c r="AD45" s="103"/>
      <c r="AE45" s="103"/>
      <c r="AF45" s="103"/>
      <c r="AG45" s="103"/>
      <c r="AH45" s="103"/>
      <c r="AI45" s="103"/>
      <c r="AJ45" s="120"/>
      <c r="AK45" s="119"/>
      <c r="AL45" s="103"/>
      <c r="AM45" s="103"/>
      <c r="AN45" s="103"/>
      <c r="AO45" s="103"/>
      <c r="AP45" s="103"/>
      <c r="AQ45" s="103"/>
      <c r="AR45" s="103"/>
      <c r="AS45" s="103"/>
      <c r="AT45" s="103"/>
      <c r="AU45" s="103"/>
      <c r="AV45" s="103"/>
      <c r="AW45" s="103"/>
      <c r="AX45" s="103"/>
      <c r="AY45" s="120"/>
      <c r="AZ45" s="119"/>
      <c r="BA45" s="103"/>
      <c r="BB45" s="103"/>
      <c r="BC45" s="103"/>
      <c r="BD45" s="103"/>
      <c r="BE45" s="103"/>
      <c r="BF45" s="103"/>
      <c r="BG45" s="103"/>
      <c r="BH45" s="103"/>
      <c r="BI45" s="103"/>
      <c r="BJ45" s="103"/>
      <c r="BK45" s="103"/>
      <c r="BL45" s="103"/>
      <c r="BM45" s="103"/>
      <c r="BN45" s="120"/>
      <c r="BO45" s="119"/>
      <c r="BP45" s="103"/>
      <c r="BQ45" s="103"/>
      <c r="BR45" s="103"/>
      <c r="BS45" s="103"/>
      <c r="BT45" s="103"/>
      <c r="BU45" s="103"/>
      <c r="BV45" s="103"/>
      <c r="BW45" s="103"/>
      <c r="BX45" s="103"/>
      <c r="BY45" s="103"/>
      <c r="BZ45" s="103"/>
      <c r="CA45" s="103"/>
      <c r="CB45" s="103"/>
      <c r="CC45" s="120"/>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row>
    <row r="46" spans="1:134" ht="38.25" x14ac:dyDescent="0.25">
      <c r="A46" s="115" t="s">
        <v>119</v>
      </c>
      <c r="B46" s="113" t="s">
        <v>23</v>
      </c>
      <c r="C46" s="103"/>
      <c r="D46" s="113" t="s">
        <v>140</v>
      </c>
      <c r="E46" s="103" t="s">
        <v>188</v>
      </c>
      <c r="F46" s="92"/>
      <c r="G46" s="119" t="s">
        <v>538</v>
      </c>
      <c r="H46" s="103"/>
      <c r="I46" s="103"/>
      <c r="J46" s="103"/>
      <c r="K46" s="103"/>
      <c r="L46" s="103"/>
      <c r="M46" s="103"/>
      <c r="N46" s="103"/>
      <c r="O46" s="103"/>
      <c r="P46" s="103"/>
      <c r="Q46" s="103"/>
      <c r="R46" s="103"/>
      <c r="S46" s="103"/>
      <c r="T46" s="103"/>
      <c r="U46" s="120"/>
      <c r="V46" s="119"/>
      <c r="W46" s="103"/>
      <c r="X46" s="103"/>
      <c r="Y46" s="103"/>
      <c r="Z46" s="103"/>
      <c r="AA46" s="103"/>
      <c r="AB46" s="103"/>
      <c r="AC46" s="103"/>
      <c r="AD46" s="103"/>
      <c r="AE46" s="103"/>
      <c r="AF46" s="103"/>
      <c r="AG46" s="103"/>
      <c r="AH46" s="103"/>
      <c r="AI46" s="103"/>
      <c r="AJ46" s="120"/>
      <c r="AK46" s="119"/>
      <c r="AL46" s="103"/>
      <c r="AM46" s="103"/>
      <c r="AN46" s="103"/>
      <c r="AO46" s="103"/>
      <c r="AP46" s="103"/>
      <c r="AQ46" s="103"/>
      <c r="AR46" s="103"/>
      <c r="AS46" s="103"/>
      <c r="AT46" s="103"/>
      <c r="AU46" s="103"/>
      <c r="AV46" s="103"/>
      <c r="AW46" s="103"/>
      <c r="AX46" s="103"/>
      <c r="AY46" s="120"/>
      <c r="AZ46" s="119"/>
      <c r="BA46" s="103"/>
      <c r="BB46" s="103"/>
      <c r="BC46" s="103"/>
      <c r="BD46" s="103"/>
      <c r="BE46" s="103"/>
      <c r="BF46" s="103"/>
      <c r="BG46" s="103"/>
      <c r="BH46" s="103"/>
      <c r="BI46" s="103"/>
      <c r="BJ46" s="103"/>
      <c r="BK46" s="103"/>
      <c r="BL46" s="103"/>
      <c r="BM46" s="103"/>
      <c r="BN46" s="120"/>
      <c r="BO46" s="119"/>
      <c r="BP46" s="103"/>
      <c r="BQ46" s="103"/>
      <c r="BR46" s="103"/>
      <c r="BS46" s="103"/>
      <c r="BT46" s="103"/>
      <c r="BU46" s="103"/>
      <c r="BV46" s="103"/>
      <c r="BW46" s="103"/>
      <c r="BX46" s="103"/>
      <c r="BY46" s="103"/>
      <c r="BZ46" s="103"/>
      <c r="CA46" s="103"/>
      <c r="CB46" s="103"/>
      <c r="CC46" s="120"/>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row>
    <row r="47" spans="1:134" ht="25.5" x14ac:dyDescent="0.25">
      <c r="A47" s="115" t="s">
        <v>120</v>
      </c>
      <c r="B47" s="113" t="s">
        <v>23</v>
      </c>
      <c r="C47" s="103"/>
      <c r="D47" s="113" t="s">
        <v>140</v>
      </c>
      <c r="E47" s="104" t="s">
        <v>183</v>
      </c>
      <c r="F47" s="92"/>
      <c r="G47" s="119" t="s">
        <v>538</v>
      </c>
      <c r="H47" s="103"/>
      <c r="I47" s="103"/>
      <c r="J47" s="103"/>
      <c r="K47" s="103"/>
      <c r="L47" s="103"/>
      <c r="M47" s="103"/>
      <c r="N47" s="103"/>
      <c r="O47" s="103"/>
      <c r="P47" s="103"/>
      <c r="Q47" s="103"/>
      <c r="R47" s="103"/>
      <c r="S47" s="103"/>
      <c r="T47" s="103"/>
      <c r="U47" s="120"/>
      <c r="V47" s="119"/>
      <c r="W47" s="103"/>
      <c r="X47" s="103"/>
      <c r="Y47" s="103"/>
      <c r="Z47" s="103"/>
      <c r="AA47" s="103"/>
      <c r="AB47" s="103"/>
      <c r="AC47" s="103"/>
      <c r="AD47" s="103"/>
      <c r="AE47" s="103"/>
      <c r="AF47" s="103"/>
      <c r="AG47" s="103"/>
      <c r="AH47" s="103"/>
      <c r="AI47" s="103"/>
      <c r="AJ47" s="120"/>
      <c r="AK47" s="119"/>
      <c r="AL47" s="103"/>
      <c r="AM47" s="103"/>
      <c r="AN47" s="103"/>
      <c r="AO47" s="103"/>
      <c r="AP47" s="103"/>
      <c r="AQ47" s="103"/>
      <c r="AR47" s="103"/>
      <c r="AS47" s="103"/>
      <c r="AT47" s="103"/>
      <c r="AU47" s="103"/>
      <c r="AV47" s="103"/>
      <c r="AW47" s="103"/>
      <c r="AX47" s="103"/>
      <c r="AY47" s="120"/>
      <c r="AZ47" s="119"/>
      <c r="BA47" s="103"/>
      <c r="BB47" s="103"/>
      <c r="BC47" s="103"/>
      <c r="BD47" s="103"/>
      <c r="BE47" s="103"/>
      <c r="BF47" s="103"/>
      <c r="BG47" s="103"/>
      <c r="BH47" s="103"/>
      <c r="BI47" s="103"/>
      <c r="BJ47" s="103"/>
      <c r="BK47" s="103"/>
      <c r="BL47" s="103"/>
      <c r="BM47" s="103"/>
      <c r="BN47" s="120"/>
      <c r="BO47" s="119"/>
      <c r="BP47" s="103"/>
      <c r="BQ47" s="103"/>
      <c r="BR47" s="103"/>
      <c r="BS47" s="103"/>
      <c r="BT47" s="103"/>
      <c r="BU47" s="103"/>
      <c r="BV47" s="103"/>
      <c r="BW47" s="103"/>
      <c r="BX47" s="103"/>
      <c r="BY47" s="103"/>
      <c r="BZ47" s="103"/>
      <c r="CA47" s="103"/>
      <c r="CB47" s="103"/>
      <c r="CC47" s="120"/>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row>
    <row r="48" spans="1:134" ht="38.25" x14ac:dyDescent="0.25">
      <c r="A48" s="115" t="s">
        <v>121</v>
      </c>
      <c r="B48" s="113" t="s">
        <v>23</v>
      </c>
      <c r="C48" s="103"/>
      <c r="D48" s="113" t="s">
        <v>141</v>
      </c>
      <c r="E48" s="104" t="s">
        <v>183</v>
      </c>
      <c r="F48" s="92"/>
      <c r="G48" s="119" t="s">
        <v>538</v>
      </c>
      <c r="H48" s="103"/>
      <c r="I48" s="103"/>
      <c r="J48" s="103"/>
      <c r="K48" s="103"/>
      <c r="L48" s="103"/>
      <c r="M48" s="103"/>
      <c r="N48" s="103"/>
      <c r="O48" s="103"/>
      <c r="P48" s="103"/>
      <c r="Q48" s="103"/>
      <c r="R48" s="103"/>
      <c r="S48" s="103"/>
      <c r="T48" s="103"/>
      <c r="U48" s="120"/>
      <c r="V48" s="119"/>
      <c r="W48" s="103"/>
      <c r="X48" s="103"/>
      <c r="Y48" s="103"/>
      <c r="Z48" s="103"/>
      <c r="AA48" s="103"/>
      <c r="AB48" s="103"/>
      <c r="AC48" s="103"/>
      <c r="AD48" s="103"/>
      <c r="AE48" s="103"/>
      <c r="AF48" s="103"/>
      <c r="AG48" s="103"/>
      <c r="AH48" s="103"/>
      <c r="AI48" s="103"/>
      <c r="AJ48" s="120"/>
      <c r="AK48" s="119"/>
      <c r="AL48" s="103"/>
      <c r="AM48" s="103"/>
      <c r="AN48" s="103"/>
      <c r="AO48" s="103"/>
      <c r="AP48" s="103"/>
      <c r="AQ48" s="103"/>
      <c r="AR48" s="103"/>
      <c r="AS48" s="103"/>
      <c r="AT48" s="103"/>
      <c r="AU48" s="103"/>
      <c r="AV48" s="103"/>
      <c r="AW48" s="103"/>
      <c r="AX48" s="103"/>
      <c r="AY48" s="120"/>
      <c r="AZ48" s="119"/>
      <c r="BA48" s="103"/>
      <c r="BB48" s="103"/>
      <c r="BC48" s="103"/>
      <c r="BD48" s="103"/>
      <c r="BE48" s="103"/>
      <c r="BF48" s="103"/>
      <c r="BG48" s="103"/>
      <c r="BH48" s="103"/>
      <c r="BI48" s="103"/>
      <c r="BJ48" s="103"/>
      <c r="BK48" s="103"/>
      <c r="BL48" s="103"/>
      <c r="BM48" s="103"/>
      <c r="BN48" s="120"/>
      <c r="BO48" s="119"/>
      <c r="BP48" s="103"/>
      <c r="BQ48" s="103"/>
      <c r="BR48" s="103"/>
      <c r="BS48" s="103"/>
      <c r="BT48" s="103"/>
      <c r="BU48" s="103"/>
      <c r="BV48" s="103"/>
      <c r="BW48" s="103"/>
      <c r="BX48" s="103"/>
      <c r="BY48" s="103"/>
      <c r="BZ48" s="103"/>
      <c r="CA48" s="103"/>
      <c r="CB48" s="103"/>
      <c r="CC48" s="120"/>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row>
    <row r="49" spans="1:134" x14ac:dyDescent="0.25">
      <c r="A49" s="115" t="s">
        <v>122</v>
      </c>
      <c r="B49" s="113" t="s">
        <v>23</v>
      </c>
      <c r="C49" s="103"/>
      <c r="D49" s="113" t="s">
        <v>141</v>
      </c>
      <c r="E49" s="104" t="s">
        <v>183</v>
      </c>
      <c r="F49" s="92"/>
      <c r="G49" s="119" t="s">
        <v>540</v>
      </c>
      <c r="H49" s="103"/>
      <c r="I49" s="103"/>
      <c r="J49" s="103"/>
      <c r="K49" s="103"/>
      <c r="L49" s="103"/>
      <c r="M49" s="103"/>
      <c r="N49" s="103"/>
      <c r="O49" s="103"/>
      <c r="P49" s="103"/>
      <c r="Q49" s="103"/>
      <c r="R49" s="103"/>
      <c r="S49" s="103"/>
      <c r="T49" s="103"/>
      <c r="U49" s="120"/>
      <c r="V49" s="119"/>
      <c r="W49" s="103"/>
      <c r="X49" s="103"/>
      <c r="Y49" s="103"/>
      <c r="Z49" s="103"/>
      <c r="AA49" s="103"/>
      <c r="AB49" s="103"/>
      <c r="AC49" s="103"/>
      <c r="AD49" s="103"/>
      <c r="AE49" s="103"/>
      <c r="AF49" s="103"/>
      <c r="AG49" s="103"/>
      <c r="AH49" s="103"/>
      <c r="AI49" s="103"/>
      <c r="AJ49" s="120"/>
      <c r="AK49" s="119"/>
      <c r="AL49" s="103"/>
      <c r="AM49" s="103"/>
      <c r="AN49" s="103"/>
      <c r="AO49" s="103"/>
      <c r="AP49" s="103"/>
      <c r="AQ49" s="103"/>
      <c r="AR49" s="103"/>
      <c r="AS49" s="103"/>
      <c r="AT49" s="103"/>
      <c r="AU49" s="103"/>
      <c r="AV49" s="103"/>
      <c r="AW49" s="103"/>
      <c r="AX49" s="103"/>
      <c r="AY49" s="120"/>
      <c r="AZ49" s="119"/>
      <c r="BA49" s="103"/>
      <c r="BB49" s="103"/>
      <c r="BC49" s="103"/>
      <c r="BD49" s="103"/>
      <c r="BE49" s="103"/>
      <c r="BF49" s="103"/>
      <c r="BG49" s="103"/>
      <c r="BH49" s="103"/>
      <c r="BI49" s="103"/>
      <c r="BJ49" s="103"/>
      <c r="BK49" s="103"/>
      <c r="BL49" s="103"/>
      <c r="BM49" s="103"/>
      <c r="BN49" s="120"/>
      <c r="BO49" s="119"/>
      <c r="BP49" s="103"/>
      <c r="BQ49" s="103"/>
      <c r="BR49" s="103"/>
      <c r="BS49" s="103"/>
      <c r="BT49" s="103"/>
      <c r="BU49" s="103"/>
      <c r="BV49" s="103"/>
      <c r="BW49" s="103"/>
      <c r="BX49" s="103"/>
      <c r="BY49" s="103"/>
      <c r="BZ49" s="103"/>
      <c r="CA49" s="103"/>
      <c r="CB49" s="103"/>
      <c r="CC49" s="120"/>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row>
    <row r="50" spans="1:134" ht="38.25" x14ac:dyDescent="0.25">
      <c r="A50" s="115" t="s">
        <v>123</v>
      </c>
      <c r="B50" s="113" t="s">
        <v>23</v>
      </c>
      <c r="C50" s="103"/>
      <c r="D50" s="113" t="s">
        <v>141</v>
      </c>
      <c r="E50" s="104" t="s">
        <v>183</v>
      </c>
      <c r="F50" s="92"/>
      <c r="G50" s="119" t="s">
        <v>539</v>
      </c>
      <c r="H50" s="103"/>
      <c r="I50" s="103"/>
      <c r="J50" s="103"/>
      <c r="K50" s="103"/>
      <c r="L50" s="103"/>
      <c r="M50" s="103"/>
      <c r="N50" s="103"/>
      <c r="O50" s="103"/>
      <c r="P50" s="103"/>
      <c r="Q50" s="103"/>
      <c r="R50" s="103"/>
      <c r="S50" s="103"/>
      <c r="T50" s="103"/>
      <c r="U50" s="120"/>
      <c r="V50" s="119"/>
      <c r="W50" s="103"/>
      <c r="X50" s="103"/>
      <c r="Y50" s="103"/>
      <c r="Z50" s="103"/>
      <c r="AA50" s="103"/>
      <c r="AB50" s="103"/>
      <c r="AC50" s="103"/>
      <c r="AD50" s="103"/>
      <c r="AE50" s="103"/>
      <c r="AF50" s="103"/>
      <c r="AG50" s="103"/>
      <c r="AH50" s="103"/>
      <c r="AI50" s="103"/>
      <c r="AJ50" s="120"/>
      <c r="AK50" s="119"/>
      <c r="AL50" s="103"/>
      <c r="AM50" s="103"/>
      <c r="AN50" s="103"/>
      <c r="AO50" s="103"/>
      <c r="AP50" s="103"/>
      <c r="AQ50" s="103"/>
      <c r="AR50" s="103"/>
      <c r="AS50" s="103"/>
      <c r="AT50" s="103"/>
      <c r="AU50" s="103"/>
      <c r="AV50" s="103"/>
      <c r="AW50" s="103"/>
      <c r="AX50" s="103"/>
      <c r="AY50" s="120"/>
      <c r="AZ50" s="119"/>
      <c r="BA50" s="103"/>
      <c r="BB50" s="103"/>
      <c r="BC50" s="103"/>
      <c r="BD50" s="103"/>
      <c r="BE50" s="103"/>
      <c r="BF50" s="103"/>
      <c r="BG50" s="103"/>
      <c r="BH50" s="103"/>
      <c r="BI50" s="103"/>
      <c r="BJ50" s="103"/>
      <c r="BK50" s="103"/>
      <c r="BL50" s="103"/>
      <c r="BM50" s="103"/>
      <c r="BN50" s="120"/>
      <c r="BO50" s="119"/>
      <c r="BP50" s="103"/>
      <c r="BQ50" s="103"/>
      <c r="BR50" s="103"/>
      <c r="BS50" s="103"/>
      <c r="BT50" s="103"/>
      <c r="BU50" s="103"/>
      <c r="BV50" s="103"/>
      <c r="BW50" s="103"/>
      <c r="BX50" s="103"/>
      <c r="BY50" s="103"/>
      <c r="BZ50" s="103"/>
      <c r="CA50" s="103"/>
      <c r="CB50" s="103"/>
      <c r="CC50" s="120"/>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row>
    <row r="51" spans="1:134" ht="26.25" thickBot="1" x14ac:dyDescent="0.3">
      <c r="A51" s="123" t="s">
        <v>124</v>
      </c>
      <c r="B51" s="124" t="s">
        <v>23</v>
      </c>
      <c r="C51" s="125"/>
      <c r="D51" s="124" t="s">
        <v>140</v>
      </c>
      <c r="E51" s="126" t="s">
        <v>183</v>
      </c>
      <c r="F51" s="127"/>
      <c r="G51" s="128" t="s">
        <v>539</v>
      </c>
      <c r="H51" s="125"/>
      <c r="I51" s="125"/>
      <c r="J51" s="125"/>
      <c r="K51" s="125"/>
      <c r="L51" s="125"/>
      <c r="M51" s="125"/>
      <c r="N51" s="125"/>
      <c r="O51" s="125"/>
      <c r="P51" s="125"/>
      <c r="Q51" s="125"/>
      <c r="R51" s="125"/>
      <c r="S51" s="125"/>
      <c r="T51" s="125"/>
      <c r="U51" s="129"/>
      <c r="V51" s="128"/>
      <c r="W51" s="125"/>
      <c r="X51" s="125"/>
      <c r="Y51" s="125"/>
      <c r="Z51" s="125"/>
      <c r="AA51" s="125"/>
      <c r="AB51" s="125"/>
      <c r="AC51" s="125"/>
      <c r="AD51" s="125"/>
      <c r="AE51" s="125"/>
      <c r="AF51" s="125"/>
      <c r="AG51" s="125"/>
      <c r="AH51" s="125"/>
      <c r="AI51" s="125"/>
      <c r="AJ51" s="129"/>
      <c r="AK51" s="128"/>
      <c r="AL51" s="125"/>
      <c r="AM51" s="125"/>
      <c r="AN51" s="125"/>
      <c r="AO51" s="125"/>
      <c r="AP51" s="125"/>
      <c r="AQ51" s="125"/>
      <c r="AR51" s="125"/>
      <c r="AS51" s="125"/>
      <c r="AT51" s="125"/>
      <c r="AU51" s="125"/>
      <c r="AV51" s="125"/>
      <c r="AW51" s="125"/>
      <c r="AX51" s="125"/>
      <c r="AY51" s="129"/>
      <c r="AZ51" s="128"/>
      <c r="BA51" s="125"/>
      <c r="BB51" s="125"/>
      <c r="BC51" s="125"/>
      <c r="BD51" s="125"/>
      <c r="BE51" s="125"/>
      <c r="BF51" s="125"/>
      <c r="BG51" s="125"/>
      <c r="BH51" s="125"/>
      <c r="BI51" s="125"/>
      <c r="BJ51" s="125"/>
      <c r="BK51" s="125"/>
      <c r="BL51" s="125"/>
      <c r="BM51" s="125"/>
      <c r="BN51" s="129"/>
      <c r="BO51" s="128"/>
      <c r="BP51" s="125"/>
      <c r="BQ51" s="125"/>
      <c r="BR51" s="125"/>
      <c r="BS51" s="125"/>
      <c r="BT51" s="125"/>
      <c r="BU51" s="125"/>
      <c r="BV51" s="125"/>
      <c r="BW51" s="125"/>
      <c r="BX51" s="125"/>
      <c r="BY51" s="125"/>
      <c r="BZ51" s="125"/>
      <c r="CA51" s="125"/>
      <c r="CB51" s="125"/>
      <c r="CC51" s="129"/>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row>
    <row r="52" spans="1:134" x14ac:dyDescent="0.25">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row>
  </sheetData>
  <mergeCells count="19">
    <mergeCell ref="A1:A3"/>
    <mergeCell ref="B1:B3"/>
    <mergeCell ref="C1:C3"/>
    <mergeCell ref="D1:D3"/>
    <mergeCell ref="E1:E3"/>
    <mergeCell ref="F1:F3"/>
    <mergeCell ref="V1:AJ1"/>
    <mergeCell ref="G1:U1"/>
    <mergeCell ref="CD2:CR2"/>
    <mergeCell ref="CS2:DG2"/>
    <mergeCell ref="DH2:DV2"/>
    <mergeCell ref="AZ1:BN1"/>
    <mergeCell ref="AK1:AY1"/>
    <mergeCell ref="G2:U2"/>
    <mergeCell ref="V2:AJ2"/>
    <mergeCell ref="AK2:AY2"/>
    <mergeCell ref="AZ2:BN2"/>
    <mergeCell ref="BO2:CC2"/>
    <mergeCell ref="BO1:CC1"/>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74"/>
  <sheetViews>
    <sheetView zoomScale="80" zoomScaleNormal="80" workbookViewId="0">
      <selection activeCell="H2" sqref="H2"/>
    </sheetView>
  </sheetViews>
  <sheetFormatPr defaultRowHeight="15" x14ac:dyDescent="0.25"/>
  <cols>
    <col min="1" max="1" width="40.42578125" customWidth="1"/>
    <col min="2" max="2" width="12.42578125" bestFit="1" customWidth="1"/>
    <col min="3" max="3" width="11.140625" bestFit="1" customWidth="1"/>
    <col min="4" max="4" width="10.7109375" bestFit="1" customWidth="1"/>
    <col min="9" max="10" width="28.7109375" customWidth="1"/>
    <col min="11" max="16" width="10.85546875" bestFit="1" customWidth="1"/>
    <col min="18" max="18" width="25" customWidth="1"/>
    <col min="19" max="19" width="20.7109375" customWidth="1"/>
  </cols>
  <sheetData>
    <row r="1" spans="1:101" ht="15" customHeight="1" x14ac:dyDescent="0.25">
      <c r="A1" s="337" t="s">
        <v>190</v>
      </c>
      <c r="B1" s="339" t="s">
        <v>1</v>
      </c>
      <c r="C1" s="339"/>
      <c r="D1" s="339"/>
      <c r="E1" s="339"/>
      <c r="F1" s="339"/>
      <c r="G1" s="340"/>
      <c r="H1" s="20"/>
      <c r="I1" s="31" t="s">
        <v>191</v>
      </c>
      <c r="J1" s="333"/>
      <c r="K1" s="343" t="s">
        <v>1</v>
      </c>
      <c r="L1" s="344"/>
      <c r="M1" s="344"/>
      <c r="N1" s="344"/>
      <c r="O1" s="344"/>
      <c r="P1" s="344"/>
      <c r="R1" s="331" t="s">
        <v>192</v>
      </c>
      <c r="S1" s="333"/>
      <c r="T1" s="329" t="s">
        <v>1</v>
      </c>
      <c r="U1" s="329"/>
      <c r="V1" s="329"/>
      <c r="W1" s="329"/>
      <c r="X1" s="329"/>
      <c r="Y1" s="330"/>
      <c r="Z1" s="20"/>
      <c r="AA1" s="20"/>
      <c r="AB1" s="20"/>
      <c r="AC1" s="20"/>
      <c r="AD1" s="20"/>
      <c r="AE1" s="20"/>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c r="CK1" s="335"/>
      <c r="CL1" s="335"/>
      <c r="CM1" s="335"/>
      <c r="CN1" s="3"/>
      <c r="CO1" s="3"/>
      <c r="CP1" s="3"/>
      <c r="CQ1" s="3"/>
      <c r="CR1" s="3"/>
      <c r="CS1" s="3"/>
      <c r="CT1" s="3"/>
      <c r="CU1" s="3"/>
      <c r="CV1" s="3"/>
      <c r="CW1" s="3"/>
    </row>
    <row r="2" spans="1:101" ht="15.75" thickBot="1" x14ac:dyDescent="0.3">
      <c r="A2" s="338"/>
      <c r="B2" s="7">
        <v>2013</v>
      </c>
      <c r="C2" s="7">
        <v>2014</v>
      </c>
      <c r="D2" s="7">
        <v>2015</v>
      </c>
      <c r="E2" s="7">
        <v>2016</v>
      </c>
      <c r="F2" s="7">
        <v>2017</v>
      </c>
      <c r="G2" s="8">
        <v>2018</v>
      </c>
      <c r="H2" s="19"/>
      <c r="I2" s="32"/>
      <c r="J2" s="336"/>
      <c r="K2" s="7">
        <v>2013</v>
      </c>
      <c r="L2" s="7">
        <v>2014</v>
      </c>
      <c r="M2" s="7">
        <v>2015</v>
      </c>
      <c r="N2" s="7">
        <v>2016</v>
      </c>
      <c r="O2" s="7">
        <v>2017</v>
      </c>
      <c r="P2" s="7">
        <v>2018</v>
      </c>
      <c r="R2" s="332"/>
      <c r="S2" s="334"/>
      <c r="T2" s="47">
        <v>2013</v>
      </c>
      <c r="U2" s="47">
        <v>2014</v>
      </c>
      <c r="V2" s="47">
        <v>2015</v>
      </c>
      <c r="W2" s="47">
        <v>2016</v>
      </c>
      <c r="X2" s="47">
        <v>2017</v>
      </c>
      <c r="Y2" s="48">
        <v>2018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3"/>
      <c r="CO2" s="3"/>
      <c r="CP2" s="3"/>
      <c r="CQ2" s="3"/>
      <c r="CR2" s="3"/>
      <c r="CS2" s="3"/>
      <c r="CT2" s="3"/>
      <c r="CU2" s="3"/>
      <c r="CV2" s="3"/>
      <c r="CW2" s="3"/>
    </row>
    <row r="3" spans="1:101" ht="25.5" x14ac:dyDescent="0.25">
      <c r="A3" s="21" t="s">
        <v>78</v>
      </c>
      <c r="B3" s="22" t="e">
        <f>'Indicadores - Resíduos'!#REF!</f>
        <v>#REF!</v>
      </c>
      <c r="C3" s="22">
        <f>'Indicadores - Resíduos'!E4</f>
        <v>100</v>
      </c>
      <c r="D3" s="22" t="e">
        <f>'Indicadores - Resíduos'!T4</f>
        <v>#DIV/0!</v>
      </c>
      <c r="E3" s="22" t="e">
        <f>'Indicadores - Resíduos'!AI4</f>
        <v>#DIV/0!</v>
      </c>
      <c r="F3" s="22" t="e">
        <f>'Indicadores - Resíduos'!AX4</f>
        <v>#DIV/0!</v>
      </c>
      <c r="G3" s="23" t="e">
        <f>'Indicadores - Resíduos'!BM4</f>
        <v>#DIV/0!</v>
      </c>
      <c r="H3" s="18"/>
      <c r="I3" s="345" t="s">
        <v>81</v>
      </c>
      <c r="J3" s="35" t="s">
        <v>193</v>
      </c>
      <c r="K3" s="36" t="e">
        <f>'Indicadores - Resíduos'!#REF!</f>
        <v>#REF!</v>
      </c>
      <c r="L3" s="36">
        <f>'Indicadores - Resíduos'!F6</f>
        <v>100</v>
      </c>
      <c r="M3" s="36" t="e">
        <f>'Indicadores - Resíduos'!U6</f>
        <v>#DIV/0!</v>
      </c>
      <c r="N3" s="36" t="e">
        <f>'Indicadores - Resíduos'!AJ6</f>
        <v>#DIV/0!</v>
      </c>
      <c r="O3" s="36" t="e">
        <f>'Indicadores - Resíduos'!AY6</f>
        <v>#DIV/0!</v>
      </c>
      <c r="P3" s="37" t="e">
        <f>'Indicadores - Resíduos'!BN6</f>
        <v>#DIV/0!</v>
      </c>
      <c r="R3" s="325" t="s">
        <v>19</v>
      </c>
      <c r="S3" s="42" t="s">
        <v>142</v>
      </c>
      <c r="T3" s="22" t="e">
        <f>'Indicadores - Resíduos'!#REF!</f>
        <v>#REF!</v>
      </c>
      <c r="U3" s="22">
        <f>'Indicadores - Resíduos'!H7</f>
        <v>127.8</v>
      </c>
      <c r="V3" s="22">
        <f>'Indicadores - Resíduos'!W7</f>
        <v>0</v>
      </c>
      <c r="W3" s="22">
        <f>'Indicadores - Resíduos'!AL7</f>
        <v>0</v>
      </c>
      <c r="X3" s="22">
        <f>'Indicadores - Resíduos'!BA7</f>
        <v>0</v>
      </c>
      <c r="Y3" s="23">
        <f>'Indicadores - Resíduos'!BP7</f>
        <v>0</v>
      </c>
    </row>
    <row r="4" spans="1:101" ht="25.5" x14ac:dyDescent="0.25">
      <c r="A4" s="1" t="s">
        <v>80</v>
      </c>
      <c r="B4" s="13" t="e">
        <f>'Indicadores - Resíduos'!#REF!</f>
        <v>#REF!</v>
      </c>
      <c r="C4" s="13">
        <f>'Indicadores - Resíduos'!E5</f>
        <v>100</v>
      </c>
      <c r="D4" s="13" t="e">
        <f>'Indicadores - Resíduos'!T5</f>
        <v>#DIV/0!</v>
      </c>
      <c r="E4" s="13" t="e">
        <f>'Indicadores - Resíduos'!AI5</f>
        <v>#DIV/0!</v>
      </c>
      <c r="F4" s="13" t="e">
        <f>'Indicadores - Resíduos'!AX5</f>
        <v>#DIV/0!</v>
      </c>
      <c r="G4" s="14" t="e">
        <f>'Indicadores - Resíduos'!BM5</f>
        <v>#DIV/0!</v>
      </c>
      <c r="I4" s="328"/>
      <c r="J4" s="15" t="s">
        <v>189</v>
      </c>
      <c r="K4" s="16" t="e">
        <f>'Indicadores - Resíduos'!#REF!</f>
        <v>#REF!</v>
      </c>
      <c r="L4" s="16">
        <f>'Indicadores - Resíduos'!G6</f>
        <v>100</v>
      </c>
      <c r="M4" s="16" t="e">
        <f>'Indicadores - Resíduos'!V6</f>
        <v>#DIV/0!</v>
      </c>
      <c r="N4" s="16" t="e">
        <f>'Indicadores - Resíduos'!AK6</f>
        <v>#DIV/0!</v>
      </c>
      <c r="O4" s="16" t="e">
        <f>'Indicadores - Resíduos'!AZ6</f>
        <v>#DIV/0!</v>
      </c>
      <c r="P4" s="38" t="e">
        <f>'Indicadores - Resíduos'!BO6</f>
        <v>#DIV/0!</v>
      </c>
      <c r="R4" s="326"/>
      <c r="S4" s="34" t="s">
        <v>143</v>
      </c>
      <c r="T4" s="11" t="e">
        <f>'Indicadores - Resíduos'!#REF!</f>
        <v>#REF!</v>
      </c>
      <c r="U4" s="11">
        <f>'Indicadores - Resíduos'!I7</f>
        <v>102.48</v>
      </c>
      <c r="V4" s="11">
        <f>'Indicadores - Resíduos'!X7</f>
        <v>0</v>
      </c>
      <c r="W4" s="11">
        <f>'Indicadores - Resíduos'!AM7</f>
        <v>0</v>
      </c>
      <c r="X4" s="11">
        <f>'Indicadores - Resíduos'!BB7</f>
        <v>0</v>
      </c>
      <c r="Y4" s="12">
        <f>'Indicadores - Resíduos'!BQ7</f>
        <v>0</v>
      </c>
    </row>
    <row r="5" spans="1:101" ht="22.5" customHeight="1" x14ac:dyDescent="0.25">
      <c r="A5" s="2" t="s">
        <v>20</v>
      </c>
      <c r="B5" s="13" t="e">
        <f>'Indicadores - Resíduos'!#REF!</f>
        <v>#REF!</v>
      </c>
      <c r="C5" s="13">
        <f>'Indicadores - Resíduos'!E8</f>
        <v>1.149167845942408</v>
      </c>
      <c r="D5" s="13" t="e">
        <f>'Indicadores - Resíduos'!T8</f>
        <v>#DIV/0!</v>
      </c>
      <c r="E5" s="13" t="e">
        <f>'Indicadores - Resíduos'!AI8</f>
        <v>#DIV/0!</v>
      </c>
      <c r="F5" s="13" t="e">
        <f>'Indicadores - Resíduos'!AX8</f>
        <v>#DIV/0!</v>
      </c>
      <c r="G5" s="14" t="e">
        <f>'Indicadores - Resíduos'!BM8</f>
        <v>#DIV/0!</v>
      </c>
      <c r="I5" s="341" t="s">
        <v>83</v>
      </c>
      <c r="J5" s="39" t="s">
        <v>193</v>
      </c>
      <c r="K5" s="16" t="e">
        <f>'Indicadores - Resíduos'!#REF!</f>
        <v>#REF!</v>
      </c>
      <c r="L5" s="16">
        <f>'Indicadores - Resíduos'!F10</f>
        <v>971.90934065934061</v>
      </c>
      <c r="M5" s="16" t="e">
        <f>'Indicadores - Resíduos'!U10</f>
        <v>#DIV/0!</v>
      </c>
      <c r="N5" s="16" t="e">
        <f>'Indicadores - Resíduos'!AJ10</f>
        <v>#DIV/0!</v>
      </c>
      <c r="O5" s="16" t="e">
        <f>'Indicadores - Resíduos'!AY10</f>
        <v>#DIV/0!</v>
      </c>
      <c r="P5" s="38" t="e">
        <f>'Indicadores - Resíduos'!BN10</f>
        <v>#DIV/0!</v>
      </c>
      <c r="R5" s="326"/>
      <c r="S5" s="34" t="s">
        <v>144</v>
      </c>
      <c r="T5" s="11" t="e">
        <f>'Indicadores - Resíduos'!#REF!</f>
        <v>#REF!</v>
      </c>
      <c r="U5" s="11">
        <f>'Indicadores - Resíduos'!J7</f>
        <v>96.98</v>
      </c>
      <c r="V5" s="11">
        <f>'Indicadores - Resíduos'!Y7</f>
        <v>0</v>
      </c>
      <c r="W5" s="11">
        <f>'Indicadores - Resíduos'!AN7</f>
        <v>0</v>
      </c>
      <c r="X5" s="11">
        <f>'Indicadores - Resíduos'!BC7</f>
        <v>0</v>
      </c>
      <c r="Y5" s="12">
        <f>'Indicadores - Resíduos'!BR7</f>
        <v>0</v>
      </c>
    </row>
    <row r="6" spans="1:101" x14ac:dyDescent="0.25">
      <c r="A6" s="2" t="s">
        <v>84</v>
      </c>
      <c r="B6" s="13" t="e">
        <f>'Indicadores - Resíduos'!#REF!</f>
        <v>#REF!</v>
      </c>
      <c r="C6" s="13">
        <f>'Indicadores - Resíduos'!E11</f>
        <v>183160.9</v>
      </c>
      <c r="D6" s="13">
        <f>'Indicadores - Resíduos'!T11</f>
        <v>0</v>
      </c>
      <c r="E6" s="13">
        <f>'Indicadores - Resíduos'!AI11</f>
        <v>0</v>
      </c>
      <c r="F6" s="13">
        <f>'Indicadores - Resíduos'!AX11</f>
        <v>0</v>
      </c>
      <c r="G6" s="14">
        <f>'Indicadores - Resíduos'!BM11</f>
        <v>0</v>
      </c>
      <c r="I6" s="328"/>
      <c r="J6" s="15" t="s">
        <v>189</v>
      </c>
      <c r="K6" s="16" t="e">
        <f>'Indicadores - Resíduos'!#REF!</f>
        <v>#REF!</v>
      </c>
      <c r="L6" s="16">
        <f>'Indicadores - Resíduos'!G10</f>
        <v>958.16939890710387</v>
      </c>
      <c r="M6" s="16" t="e">
        <f>'Indicadores - Resíduos'!V10</f>
        <v>#DIV/0!</v>
      </c>
      <c r="N6" s="16" t="e">
        <f>'Indicadores - Resíduos'!AK10</f>
        <v>#DIV/0!</v>
      </c>
      <c r="O6" s="16" t="e">
        <f>'Indicadores - Resíduos'!AZ10</f>
        <v>#DIV/0!</v>
      </c>
      <c r="P6" s="38" t="e">
        <f>'Indicadores - Resíduos'!BO10</f>
        <v>#DIV/0!</v>
      </c>
      <c r="R6" s="326"/>
      <c r="S6" s="34" t="s">
        <v>145</v>
      </c>
      <c r="T6" s="11" t="e">
        <f>'Indicadores - Resíduos'!#REF!</f>
        <v>#REF!</v>
      </c>
      <c r="U6" s="11">
        <f>'Indicadores - Resíduos'!K7</f>
        <v>119.01</v>
      </c>
      <c r="V6" s="11">
        <f>'Indicadores - Resíduos'!Z7</f>
        <v>0</v>
      </c>
      <c r="W6" s="11">
        <f>'Indicadores - Resíduos'!AO7</f>
        <v>0</v>
      </c>
      <c r="X6" s="11">
        <f>'Indicadores - Resíduos'!BD7</f>
        <v>0</v>
      </c>
      <c r="Y6" s="12">
        <f>'Indicadores - Resíduos'!BS7</f>
        <v>0</v>
      </c>
    </row>
    <row r="7" spans="1:101" x14ac:dyDescent="0.25">
      <c r="A7" s="2" t="s">
        <v>85</v>
      </c>
      <c r="B7" s="13" t="e">
        <f>'Indicadores - Resíduos'!#REF!</f>
        <v>#REF!</v>
      </c>
      <c r="C7" s="13">
        <f>'Indicadores - Resíduos'!E12</f>
        <v>130.00092269255882</v>
      </c>
      <c r="D7" s="13" t="e">
        <f>'Indicadores - Resíduos'!T12</f>
        <v>#DIV/0!</v>
      </c>
      <c r="E7" s="13" t="e">
        <f>'Indicadores - Resíduos'!AI12</f>
        <v>#DIV/0!</v>
      </c>
      <c r="F7" s="13" t="e">
        <f>'Indicadores - Resíduos'!AX12</f>
        <v>#DIV/0!</v>
      </c>
      <c r="G7" s="14" t="e">
        <f>'Indicadores - Resíduos'!BM12</f>
        <v>#DIV/0!</v>
      </c>
      <c r="I7" s="341" t="s">
        <v>103</v>
      </c>
      <c r="J7" s="39" t="s">
        <v>193</v>
      </c>
      <c r="K7" s="16" t="e">
        <f>'Indicadores - Resíduos'!#REF!</f>
        <v>#REF!</v>
      </c>
      <c r="L7" s="16" t="e">
        <f>'Indicadores - Resíduos'!F30</f>
        <v>#DIV/0!</v>
      </c>
      <c r="M7" s="16" t="e">
        <f>'Indicadores - Resíduos'!U30</f>
        <v>#DIV/0!</v>
      </c>
      <c r="N7" s="16" t="e">
        <f>'Indicadores - Resíduos'!AJ30</f>
        <v>#DIV/0!</v>
      </c>
      <c r="O7" s="16" t="e">
        <f>'Indicadores - Resíduos'!AY30</f>
        <v>#DIV/0!</v>
      </c>
      <c r="P7" s="38" t="e">
        <f>'Indicadores - Resíduos'!BN30</f>
        <v>#DIV/0!</v>
      </c>
      <c r="R7" s="326"/>
      <c r="S7" s="34" t="s">
        <v>146</v>
      </c>
      <c r="T7" s="11" t="e">
        <f>'Indicadores - Resíduos'!#REF!</f>
        <v>#REF!</v>
      </c>
      <c r="U7" s="11">
        <f>'Indicadores - Resíduos'!L7</f>
        <v>141.25</v>
      </c>
      <c r="V7" s="11">
        <f>'Indicadores - Resíduos'!AA7</f>
        <v>0</v>
      </c>
      <c r="W7" s="11">
        <f>'Indicadores - Resíduos'!AP7</f>
        <v>0</v>
      </c>
      <c r="X7" s="11">
        <f>'Indicadores - Resíduos'!BE7</f>
        <v>0</v>
      </c>
      <c r="Y7" s="12">
        <f>'Indicadores - Resíduos'!BT7</f>
        <v>0</v>
      </c>
    </row>
    <row r="8" spans="1:101" ht="15.75" thickBot="1" x14ac:dyDescent="0.3">
      <c r="A8" s="2" t="s">
        <v>86</v>
      </c>
      <c r="B8" s="13" t="e">
        <f>'Indicadores - Resíduos'!#REF!</f>
        <v>#REF!</v>
      </c>
      <c r="C8" s="13">
        <f>'Indicadores - Resíduos'!E13</f>
        <v>54.528401309913662</v>
      </c>
      <c r="D8" s="13" t="e">
        <f>'Indicadores - Resíduos'!T13</f>
        <v>#DIV/0!</v>
      </c>
      <c r="E8" s="13" t="e">
        <f>'Indicadores - Resíduos'!AI13</f>
        <v>#DIV/0!</v>
      </c>
      <c r="F8" s="13" t="e">
        <f>'Indicadores - Resíduos'!AX13</f>
        <v>#DIV/0!</v>
      </c>
      <c r="G8" s="14" t="e">
        <f>'Indicadores - Resíduos'!BM13</f>
        <v>#DIV/0!</v>
      </c>
      <c r="I8" s="342"/>
      <c r="J8" s="17" t="s">
        <v>189</v>
      </c>
      <c r="K8" s="40" t="e">
        <f>'Indicadores - Resíduos'!#REF!</f>
        <v>#REF!</v>
      </c>
      <c r="L8" s="40" t="e">
        <f>'Indicadores - Resíduos'!G30</f>
        <v>#DIV/0!</v>
      </c>
      <c r="M8" s="40" t="e">
        <f>'Indicadores - Resíduos'!V30</f>
        <v>#DIV/0!</v>
      </c>
      <c r="N8" s="40" t="e">
        <f>'Indicadores - Resíduos'!AK30</f>
        <v>#DIV/0!</v>
      </c>
      <c r="O8" s="40" t="e">
        <f>'Indicadores - Resíduos'!AZ30</f>
        <v>#DIV/0!</v>
      </c>
      <c r="P8" s="41" t="e">
        <f>'Indicadores - Resíduos'!BO30</f>
        <v>#DIV/0!</v>
      </c>
      <c r="R8" s="326"/>
      <c r="S8" s="34" t="s">
        <v>147</v>
      </c>
      <c r="T8" s="11" t="e">
        <f>'Indicadores - Resíduos'!#REF!</f>
        <v>#REF!</v>
      </c>
      <c r="U8" s="11">
        <f>'Indicadores - Resíduos'!M7</f>
        <v>120.03</v>
      </c>
      <c r="V8" s="11">
        <f>'Indicadores - Resíduos'!AB7</f>
        <v>0</v>
      </c>
      <c r="W8" s="11">
        <f>'Indicadores - Resíduos'!AQ7</f>
        <v>0</v>
      </c>
      <c r="X8" s="11">
        <f>'Indicadores - Resíduos'!BF7</f>
        <v>0</v>
      </c>
      <c r="Y8" s="12">
        <f>'Indicadores - Resíduos'!BU7</f>
        <v>0</v>
      </c>
    </row>
    <row r="9" spans="1:101" x14ac:dyDescent="0.25">
      <c r="A9" s="2" t="s">
        <v>91</v>
      </c>
      <c r="B9" s="13" t="e">
        <f>'Indicadores - Resíduos'!#REF!</f>
        <v>#REF!</v>
      </c>
      <c r="C9" s="13">
        <f>'Indicadores - Resíduos'!E18</f>
        <v>156108.4</v>
      </c>
      <c r="D9" s="13">
        <f>'Indicadores - Resíduos'!T18</f>
        <v>0</v>
      </c>
      <c r="E9" s="13">
        <f>'Indicadores - Resíduos'!AI18</f>
        <v>0</v>
      </c>
      <c r="F9" s="13">
        <f>'Indicadores - Resíduos'!AX18</f>
        <v>0</v>
      </c>
      <c r="G9" s="14">
        <f>'Indicadores - Resíduos'!BM18</f>
        <v>0</v>
      </c>
      <c r="I9" s="33"/>
      <c r="J9" s="33"/>
      <c r="R9" s="326"/>
      <c r="S9" s="34" t="s">
        <v>148</v>
      </c>
      <c r="T9" s="11" t="e">
        <f>'Indicadores - Resíduos'!#REF!</f>
        <v>#REF!</v>
      </c>
      <c r="U9" s="11">
        <f>'Indicadores - Resíduos'!N7</f>
        <v>151.12</v>
      </c>
      <c r="V9" s="11">
        <f>'Indicadores - Resíduos'!AC7</f>
        <v>0</v>
      </c>
      <c r="W9" s="11">
        <f>'Indicadores - Resíduos'!AR7</f>
        <v>0</v>
      </c>
      <c r="X9" s="11">
        <f>'Indicadores - Resíduos'!BG7</f>
        <v>0</v>
      </c>
      <c r="Y9" s="12">
        <f>'Indicadores - Resíduos'!BV7</f>
        <v>0</v>
      </c>
    </row>
    <row r="10" spans="1:101" x14ac:dyDescent="0.25">
      <c r="A10" s="2" t="s">
        <v>92</v>
      </c>
      <c r="B10" s="13" t="e">
        <f>'Indicadores - Resíduos'!#REF!</f>
        <v>#REF!</v>
      </c>
      <c r="C10" s="13">
        <f>'Indicadores - Resíduos'!E19</f>
        <v>110.80004542486442</v>
      </c>
      <c r="D10" s="13" t="e">
        <f>'Indicadores - Resíduos'!T19</f>
        <v>#DIV/0!</v>
      </c>
      <c r="E10" s="13" t="e">
        <f>'Indicadores - Resíduos'!AI19</f>
        <v>#DIV/0!</v>
      </c>
      <c r="F10" s="13" t="e">
        <f>'Indicadores - Resíduos'!AX19</f>
        <v>#DIV/0!</v>
      </c>
      <c r="G10" s="14" t="e">
        <f>'Indicadores - Resíduos'!BM19</f>
        <v>#DIV/0!</v>
      </c>
      <c r="R10" s="326"/>
      <c r="S10" s="34" t="s">
        <v>149</v>
      </c>
      <c r="T10" s="11" t="e">
        <f>'Indicadores - Resíduos'!#REF!</f>
        <v>#REF!</v>
      </c>
      <c r="U10" s="11">
        <f>'Indicadores - Resíduos'!O7</f>
        <v>94.46</v>
      </c>
      <c r="V10" s="11">
        <f>'Indicadores - Resíduos'!AD7</f>
        <v>0</v>
      </c>
      <c r="W10" s="11">
        <f>'Indicadores - Resíduos'!AS7</f>
        <v>0</v>
      </c>
      <c r="X10" s="11">
        <f>'Indicadores - Resíduos'!BH7</f>
        <v>0</v>
      </c>
      <c r="Y10" s="12">
        <f>'Indicadores - Resíduos'!BW7</f>
        <v>0</v>
      </c>
    </row>
    <row r="11" spans="1:101" ht="16.5" customHeight="1" x14ac:dyDescent="0.25">
      <c r="A11" s="2" t="s">
        <v>93</v>
      </c>
      <c r="B11" s="13" t="e">
        <f>'Indicadores - Resíduos'!#REF!</f>
        <v>#REF!</v>
      </c>
      <c r="C11" s="13">
        <f>'Indicadores - Resíduos'!E20</f>
        <v>46.474665078892528</v>
      </c>
      <c r="D11" s="13" t="e">
        <f>'Indicadores - Resíduos'!T20</f>
        <v>#DIV/0!</v>
      </c>
      <c r="E11" s="13" t="e">
        <f>'Indicadores - Resíduos'!AI20</f>
        <v>#DIV/0!</v>
      </c>
      <c r="F11" s="13" t="e">
        <f>'Indicadores - Resíduos'!AX20</f>
        <v>#DIV/0!</v>
      </c>
      <c r="G11" s="14" t="e">
        <f>'Indicadores - Resíduos'!BM20</f>
        <v>#DIV/0!</v>
      </c>
      <c r="R11" s="326"/>
      <c r="S11" s="34" t="s">
        <v>150</v>
      </c>
      <c r="T11" s="11" t="e">
        <f>'Indicadores - Resíduos'!#REF!</f>
        <v>#REF!</v>
      </c>
      <c r="U11" s="11">
        <f>'Indicadores - Resíduos'!P7</f>
        <v>109.23</v>
      </c>
      <c r="V11" s="11">
        <f>'Indicadores - Resíduos'!AE7</f>
        <v>0</v>
      </c>
      <c r="W11" s="11">
        <f>'Indicadores - Resíduos'!AT7</f>
        <v>0</v>
      </c>
      <c r="X11" s="11">
        <f>'Indicadores - Resíduos'!BI7</f>
        <v>0</v>
      </c>
      <c r="Y11" s="12">
        <f>'Indicadores - Resíduos'!BX7</f>
        <v>0</v>
      </c>
    </row>
    <row r="12" spans="1:101" x14ac:dyDescent="0.25">
      <c r="A12" s="2" t="s">
        <v>95</v>
      </c>
      <c r="B12" s="13" t="e">
        <f>'Indicadores - Resíduos'!#REF!</f>
        <v>#REF!</v>
      </c>
      <c r="C12" s="13">
        <f>'Indicadores - Resíduos'!E22</f>
        <v>0</v>
      </c>
      <c r="D12" s="13">
        <f>'Indicadores - Resíduos'!T22</f>
        <v>0</v>
      </c>
      <c r="E12" s="13">
        <f>'Indicadores - Resíduos'!AI22</f>
        <v>0</v>
      </c>
      <c r="F12" s="13">
        <f>'Indicadores - Resíduos'!AX22</f>
        <v>0</v>
      </c>
      <c r="G12" s="14">
        <f>'Indicadores - Resíduos'!BM22</f>
        <v>0</v>
      </c>
      <c r="R12" s="326"/>
      <c r="S12" s="34" t="s">
        <v>151</v>
      </c>
      <c r="T12" s="11" t="e">
        <f>'Indicadores - Resíduos'!#REF!</f>
        <v>#REF!</v>
      </c>
      <c r="U12" s="11">
        <f>'Indicadores - Resíduos'!Q7</f>
        <v>135.91</v>
      </c>
      <c r="V12" s="11">
        <f>'Indicadores - Resíduos'!AF7</f>
        <v>0</v>
      </c>
      <c r="W12" s="11">
        <f>'Indicadores - Resíduos'!AU7</f>
        <v>0</v>
      </c>
      <c r="X12" s="11">
        <f>'Indicadores - Resíduos'!BJ7</f>
        <v>0</v>
      </c>
      <c r="Y12" s="12">
        <f>'Indicadores - Resíduos'!BY7</f>
        <v>0</v>
      </c>
    </row>
    <row r="13" spans="1:101" x14ac:dyDescent="0.25">
      <c r="A13" s="2" t="s">
        <v>102</v>
      </c>
      <c r="B13" s="13" t="e">
        <f>'Indicadores - Resíduos'!#REF!</f>
        <v>#REF!</v>
      </c>
      <c r="C13" s="13">
        <f>'Indicadores - Resíduos'!E29</f>
        <v>0</v>
      </c>
      <c r="D13" s="13">
        <f>'Indicadores - Resíduos'!T29</f>
        <v>0</v>
      </c>
      <c r="E13" s="13">
        <f>'Indicadores - Resíduos'!AI29</f>
        <v>0</v>
      </c>
      <c r="F13" s="13">
        <f>'Indicadores - Resíduos'!AX29</f>
        <v>0</v>
      </c>
      <c r="G13" s="14">
        <f>'Indicadores - Resíduos'!BM29</f>
        <v>0</v>
      </c>
      <c r="R13" s="326"/>
      <c r="S13" s="34" t="s">
        <v>152</v>
      </c>
      <c r="T13" s="11" t="e">
        <f>'Indicadores - Resíduos'!#REF!</f>
        <v>#REF!</v>
      </c>
      <c r="U13" s="11">
        <f>'Indicadores - Resíduos'!R7</f>
        <v>103.87</v>
      </c>
      <c r="V13" s="11">
        <f>'Indicadores - Resíduos'!AG7</f>
        <v>0</v>
      </c>
      <c r="W13" s="11">
        <f>'Indicadores - Resíduos'!AV7</f>
        <v>0</v>
      </c>
      <c r="X13" s="11">
        <f>'Indicadores - Resíduos'!BK7</f>
        <v>0</v>
      </c>
      <c r="Y13" s="12">
        <f>'Indicadores - Resíduos'!BZ7</f>
        <v>0</v>
      </c>
    </row>
    <row r="14" spans="1:101" ht="26.25" thickBot="1" x14ac:dyDescent="0.3">
      <c r="A14" s="2" t="s">
        <v>105</v>
      </c>
      <c r="B14" s="13" t="e">
        <f>'Indicadores - Resíduos'!#REF!</f>
        <v>#REF!</v>
      </c>
      <c r="C14" s="13">
        <f>'Indicadores - Resíduos'!E32</f>
        <v>0</v>
      </c>
      <c r="D14" s="13" t="e">
        <f>'Indicadores - Resíduos'!T32</f>
        <v>#DIV/0!</v>
      </c>
      <c r="E14" s="13" t="e">
        <f>'Indicadores - Resíduos'!AI32</f>
        <v>#DIV/0!</v>
      </c>
      <c r="F14" s="13" t="e">
        <f>'Indicadores - Resíduos'!AX32</f>
        <v>#DIV/0!</v>
      </c>
      <c r="G14" s="14" t="e">
        <f>'Indicadores - Resíduos'!BM32</f>
        <v>#DIV/0!</v>
      </c>
      <c r="R14" s="327"/>
      <c r="S14" s="43" t="s">
        <v>153</v>
      </c>
      <c r="T14" s="44" t="e">
        <f>'Indicadores - Resíduos'!#REF!</f>
        <v>#REF!</v>
      </c>
      <c r="U14" s="44">
        <f>'Indicadores - Resíduos'!S7</f>
        <v>106.79</v>
      </c>
      <c r="V14" s="44">
        <f>'Indicadores - Resíduos'!AH7</f>
        <v>0</v>
      </c>
      <c r="W14" s="44">
        <f>'Indicadores - Resíduos'!AW7</f>
        <v>0</v>
      </c>
      <c r="X14" s="44">
        <f>'Indicadores - Resíduos'!BL7</f>
        <v>0</v>
      </c>
      <c r="Y14" s="45">
        <f>'Indicadores - Resíduos'!CA7</f>
        <v>0</v>
      </c>
    </row>
    <row r="15" spans="1:101" ht="28.5" customHeight="1" x14ac:dyDescent="0.25">
      <c r="A15" s="2" t="s">
        <v>109</v>
      </c>
      <c r="B15" s="13" t="e">
        <f>'Indicadores - Resíduos'!#REF!</f>
        <v>#REF!</v>
      </c>
      <c r="C15" s="13" t="e">
        <f>'Indicadores - Resíduos'!E36</f>
        <v>#DIV/0!</v>
      </c>
      <c r="D15" s="13" t="e">
        <f>'Indicadores - Resíduos'!T36</f>
        <v>#DIV/0!</v>
      </c>
      <c r="E15" s="13" t="e">
        <f>'Indicadores - Resíduos'!AI36</f>
        <v>#DIV/0!</v>
      </c>
      <c r="F15" s="13" t="e">
        <f>'Indicadores - Resíduos'!AX36</f>
        <v>#DIV/0!</v>
      </c>
      <c r="G15" s="14" t="e">
        <f>'Indicadores - Resíduos'!BM36</f>
        <v>#DIV/0!</v>
      </c>
      <c r="R15" s="325" t="s">
        <v>95</v>
      </c>
      <c r="S15" s="42" t="s">
        <v>142</v>
      </c>
      <c r="T15" s="27" t="e">
        <f>'Indicadores - Resíduos'!#REF!</f>
        <v>#REF!</v>
      </c>
      <c r="U15" s="27">
        <f>'Indicadores - Resíduos'!H22</f>
        <v>0</v>
      </c>
      <c r="V15" s="27">
        <f>'Indicadores - Resíduos'!W22</f>
        <v>0</v>
      </c>
      <c r="W15" s="27">
        <f>'Indicadores - Resíduos'!AL22</f>
        <v>0</v>
      </c>
      <c r="X15" s="27">
        <f>'Indicadores - Resíduos'!BA22</f>
        <v>0</v>
      </c>
      <c r="Y15" s="28">
        <f>'Indicadores - Resíduos'!BP22</f>
        <v>0</v>
      </c>
    </row>
    <row r="16" spans="1:101" ht="27" customHeight="1" x14ac:dyDescent="0.25">
      <c r="A16" s="2" t="s">
        <v>112</v>
      </c>
      <c r="B16" s="13" t="e">
        <f>'Indicadores - Resíduos'!#REF!</f>
        <v>#REF!</v>
      </c>
      <c r="C16" s="13">
        <f>'Indicadores - Resíduos'!E39</f>
        <v>0</v>
      </c>
      <c r="D16" s="13" t="e">
        <f>'Indicadores - Resíduos'!T39</f>
        <v>#DIV/0!</v>
      </c>
      <c r="E16" s="13" t="e">
        <f>'Indicadores - Resíduos'!AI39</f>
        <v>#DIV/0!</v>
      </c>
      <c r="F16" s="13" t="e">
        <f>'Indicadores - Resíduos'!AX39</f>
        <v>#DIV/0!</v>
      </c>
      <c r="G16" s="14" t="e">
        <f>'Indicadores - Resíduos'!BM39</f>
        <v>#DIV/0!</v>
      </c>
      <c r="R16" s="326"/>
      <c r="S16" s="34" t="s">
        <v>143</v>
      </c>
      <c r="T16" s="13" t="e">
        <f>'Indicadores - Resíduos'!#REF!</f>
        <v>#REF!</v>
      </c>
      <c r="U16" s="13">
        <f>'Indicadores - Resíduos'!I22</f>
        <v>0</v>
      </c>
      <c r="V16" s="13">
        <f>'Indicadores - Resíduos'!X22</f>
        <v>0</v>
      </c>
      <c r="W16" s="13">
        <f>'Indicadores - Resíduos'!AM22</f>
        <v>0</v>
      </c>
      <c r="X16" s="13">
        <f>'Indicadores - Resíduos'!BB22</f>
        <v>0</v>
      </c>
      <c r="Y16" s="14">
        <f>'Indicadores - Resíduos'!BQ22</f>
        <v>0</v>
      </c>
    </row>
    <row r="17" spans="1:25" ht="29.25" customHeight="1" x14ac:dyDescent="0.25">
      <c r="A17" s="2" t="s">
        <v>113</v>
      </c>
      <c r="B17" s="13" t="e">
        <f>'Indicadores - Resíduos'!#REF!</f>
        <v>#REF!</v>
      </c>
      <c r="C17" s="13">
        <f>'Indicadores - Resíduos'!E40</f>
        <v>48.585035085206933</v>
      </c>
      <c r="D17" s="13" t="e">
        <f>'Indicadores - Resíduos'!T40</f>
        <v>#DIV/0!</v>
      </c>
      <c r="E17" s="13" t="e">
        <f>'Indicadores - Resíduos'!AI40</f>
        <v>#DIV/0!</v>
      </c>
      <c r="F17" s="13" t="e">
        <f>'Indicadores - Resíduos'!AX40</f>
        <v>#DIV/0!</v>
      </c>
      <c r="G17" s="14" t="e">
        <f>'Indicadores - Resíduos'!BM40</f>
        <v>#DIV/0!</v>
      </c>
      <c r="R17" s="326"/>
      <c r="S17" s="34" t="s">
        <v>144</v>
      </c>
      <c r="T17" s="13" t="e">
        <f>'Indicadores - Resíduos'!#REF!</f>
        <v>#REF!</v>
      </c>
      <c r="U17" s="13">
        <f>'Indicadores - Resíduos'!J22</f>
        <v>0</v>
      </c>
      <c r="V17" s="13">
        <f>'Indicadores - Resíduos'!Y22</f>
        <v>0</v>
      </c>
      <c r="W17" s="13">
        <f>'Indicadores - Resíduos'!AN22</f>
        <v>0</v>
      </c>
      <c r="X17" s="13">
        <f>'Indicadores - Resíduos'!BC22</f>
        <v>0</v>
      </c>
      <c r="Y17" s="14">
        <f>'Indicadores - Resíduos'!BR22</f>
        <v>0</v>
      </c>
    </row>
    <row r="18" spans="1:25" ht="30" customHeight="1" thickBot="1" x14ac:dyDescent="0.3">
      <c r="A18" s="24" t="s">
        <v>114</v>
      </c>
      <c r="B18" s="25" t="e">
        <f>'Indicadores - Resíduos'!#REF!</f>
        <v>#REF!</v>
      </c>
      <c r="C18" s="25">
        <f>'Indicadores - Resíduos'!E41</f>
        <v>0</v>
      </c>
      <c r="D18" s="25" t="e">
        <f>'Indicadores - Resíduos'!T41</f>
        <v>#DIV/0!</v>
      </c>
      <c r="E18" s="25" t="e">
        <f>'Indicadores - Resíduos'!AI41</f>
        <v>#DIV/0!</v>
      </c>
      <c r="F18" s="25" t="e">
        <f>'Indicadores - Resíduos'!AX41</f>
        <v>#DIV/0!</v>
      </c>
      <c r="G18" s="26" t="e">
        <f>'Indicadores - Resíduos'!BM41</f>
        <v>#DIV/0!</v>
      </c>
      <c r="R18" s="326"/>
      <c r="S18" s="34" t="s">
        <v>145</v>
      </c>
      <c r="T18" s="13" t="e">
        <f>'Indicadores - Resíduos'!#REF!</f>
        <v>#REF!</v>
      </c>
      <c r="U18" s="13">
        <f>'Indicadores - Resíduos'!K22</f>
        <v>0</v>
      </c>
      <c r="V18" s="13">
        <f>'Indicadores - Resíduos'!Z22</f>
        <v>0</v>
      </c>
      <c r="W18" s="13">
        <f>'Indicadores - Resíduos'!AO22</f>
        <v>0</v>
      </c>
      <c r="X18" s="13">
        <f>'Indicadores - Resíduos'!BD22</f>
        <v>0</v>
      </c>
      <c r="Y18" s="14">
        <f>'Indicadores - Resíduos'!BS22</f>
        <v>0</v>
      </c>
    </row>
    <row r="19" spans="1:25" x14ac:dyDescent="0.25">
      <c r="R19" s="326"/>
      <c r="S19" s="34" t="s">
        <v>146</v>
      </c>
      <c r="T19" s="13" t="e">
        <f>'Indicadores - Resíduos'!#REF!</f>
        <v>#REF!</v>
      </c>
      <c r="U19" s="13">
        <f>'Indicadores - Resíduos'!L22</f>
        <v>0</v>
      </c>
      <c r="V19" s="13">
        <f>'Indicadores - Resíduos'!AA22</f>
        <v>0</v>
      </c>
      <c r="W19" s="13">
        <f>'Indicadores - Resíduos'!AP22</f>
        <v>0</v>
      </c>
      <c r="X19" s="13">
        <f>'Indicadores - Resíduos'!BE22</f>
        <v>0</v>
      </c>
      <c r="Y19" s="14">
        <f>'Indicadores - Resíduos'!BT22</f>
        <v>0</v>
      </c>
    </row>
    <row r="20" spans="1:25" x14ac:dyDescent="0.25">
      <c r="R20" s="326"/>
      <c r="S20" s="34" t="s">
        <v>147</v>
      </c>
      <c r="T20" s="13" t="e">
        <f>'Indicadores - Resíduos'!#REF!</f>
        <v>#REF!</v>
      </c>
      <c r="U20" s="13">
        <f>'Indicadores - Resíduos'!M22</f>
        <v>0</v>
      </c>
      <c r="V20" s="13">
        <f>'Indicadores - Resíduos'!AB22</f>
        <v>0</v>
      </c>
      <c r="W20" s="13">
        <f>'Indicadores - Resíduos'!AQ22</f>
        <v>0</v>
      </c>
      <c r="X20" s="13">
        <f>'Indicadores - Resíduos'!BF22</f>
        <v>0</v>
      </c>
      <c r="Y20" s="14">
        <f>'Indicadores - Resíduos'!BU22</f>
        <v>0</v>
      </c>
    </row>
    <row r="21" spans="1:25" x14ac:dyDescent="0.25">
      <c r="R21" s="326"/>
      <c r="S21" s="34" t="s">
        <v>148</v>
      </c>
      <c r="T21" s="13" t="e">
        <f>'Indicadores - Resíduos'!#REF!</f>
        <v>#REF!</v>
      </c>
      <c r="U21" s="13">
        <f>'Indicadores - Resíduos'!N22</f>
        <v>0</v>
      </c>
      <c r="V21" s="13">
        <f>'Indicadores - Resíduos'!AC22</f>
        <v>0</v>
      </c>
      <c r="W21" s="13">
        <f>'Indicadores - Resíduos'!AR22</f>
        <v>0</v>
      </c>
      <c r="X21" s="13">
        <f>'Indicadores - Resíduos'!BG22</f>
        <v>0</v>
      </c>
      <c r="Y21" s="14">
        <f>'Indicadores - Resíduos'!BV22</f>
        <v>0</v>
      </c>
    </row>
    <row r="22" spans="1:25" x14ac:dyDescent="0.25">
      <c r="R22" s="326"/>
      <c r="S22" s="34" t="s">
        <v>149</v>
      </c>
      <c r="T22" s="13" t="e">
        <f>'Indicadores - Resíduos'!#REF!</f>
        <v>#REF!</v>
      </c>
      <c r="U22" s="13">
        <f>'Indicadores - Resíduos'!O22</f>
        <v>0</v>
      </c>
      <c r="V22" s="13">
        <f>'Indicadores - Resíduos'!AD22</f>
        <v>0</v>
      </c>
      <c r="W22" s="13">
        <f>'Indicadores - Resíduos'!AS22</f>
        <v>0</v>
      </c>
      <c r="X22" s="13">
        <f>'Indicadores - Resíduos'!BH22</f>
        <v>0</v>
      </c>
      <c r="Y22" s="14">
        <f>'Indicadores - Resíduos'!BW22</f>
        <v>0</v>
      </c>
    </row>
    <row r="23" spans="1:25" x14ac:dyDescent="0.25">
      <c r="R23" s="326"/>
      <c r="S23" s="34" t="s">
        <v>150</v>
      </c>
      <c r="T23" s="13" t="e">
        <f>'Indicadores - Resíduos'!#REF!</f>
        <v>#REF!</v>
      </c>
      <c r="U23" s="13">
        <f>'Indicadores - Resíduos'!P22</f>
        <v>0</v>
      </c>
      <c r="V23" s="13">
        <f>'Indicadores - Resíduos'!AE22</f>
        <v>0</v>
      </c>
      <c r="W23" s="13">
        <f>'Indicadores - Resíduos'!AT22</f>
        <v>0</v>
      </c>
      <c r="X23" s="13">
        <f>'Indicadores - Resíduos'!BI22</f>
        <v>0</v>
      </c>
      <c r="Y23" s="14">
        <f>'Indicadores - Resíduos'!BX22</f>
        <v>0</v>
      </c>
    </row>
    <row r="24" spans="1:25" x14ac:dyDescent="0.25">
      <c r="R24" s="326"/>
      <c r="S24" s="34" t="s">
        <v>151</v>
      </c>
      <c r="T24" s="13" t="e">
        <f>'Indicadores - Resíduos'!#REF!</f>
        <v>#REF!</v>
      </c>
      <c r="U24" s="13">
        <f>'Indicadores - Resíduos'!Q22</f>
        <v>0</v>
      </c>
      <c r="V24" s="13">
        <f>'Indicadores - Resíduos'!AF22</f>
        <v>0</v>
      </c>
      <c r="W24" s="13">
        <f>'Indicadores - Resíduos'!AU22</f>
        <v>0</v>
      </c>
      <c r="X24" s="13">
        <f>'Indicadores - Resíduos'!BJ22</f>
        <v>0</v>
      </c>
      <c r="Y24" s="14">
        <f>'Indicadores - Resíduos'!BY22</f>
        <v>0</v>
      </c>
    </row>
    <row r="25" spans="1:25" x14ac:dyDescent="0.25">
      <c r="R25" s="326"/>
      <c r="S25" s="34" t="s">
        <v>152</v>
      </c>
      <c r="T25" s="13" t="e">
        <f>'Indicadores - Resíduos'!#REF!</f>
        <v>#REF!</v>
      </c>
      <c r="U25" s="13">
        <f>'Indicadores - Resíduos'!R22</f>
        <v>0</v>
      </c>
      <c r="V25" s="13">
        <f>'Indicadores - Resíduos'!AG22</f>
        <v>0</v>
      </c>
      <c r="W25" s="13">
        <f>'Indicadores - Resíduos'!AV22</f>
        <v>0</v>
      </c>
      <c r="X25" s="13">
        <f>'Indicadores - Resíduos'!BK22</f>
        <v>0</v>
      </c>
      <c r="Y25" s="14">
        <f>'Indicadores - Resíduos'!BZ22</f>
        <v>0</v>
      </c>
    </row>
    <row r="26" spans="1:25" ht="15.75" thickBot="1" x14ac:dyDescent="0.3">
      <c r="R26" s="327"/>
      <c r="S26" s="43" t="s">
        <v>153</v>
      </c>
      <c r="T26" s="25" t="e">
        <f>'Indicadores - Resíduos'!#REF!</f>
        <v>#REF!</v>
      </c>
      <c r="U26" s="25">
        <f>'Indicadores - Resíduos'!S22</f>
        <v>0</v>
      </c>
      <c r="V26" s="25">
        <f>'Indicadores - Resíduos'!AH22</f>
        <v>0</v>
      </c>
      <c r="W26" s="25">
        <f>'Indicadores - Resíduos'!AW22</f>
        <v>0</v>
      </c>
      <c r="X26" s="25">
        <f>'Indicadores - Resíduos'!BL22</f>
        <v>0</v>
      </c>
      <c r="Y26" s="26">
        <f>'Indicadores - Resíduos'!CA22</f>
        <v>0</v>
      </c>
    </row>
    <row r="27" spans="1:25" ht="18" customHeight="1" x14ac:dyDescent="0.25">
      <c r="R27" s="325" t="s">
        <v>106</v>
      </c>
      <c r="S27" s="42" t="s">
        <v>194</v>
      </c>
      <c r="T27" s="27" t="e">
        <f>'Indicadores - Resíduos'!#REF!</f>
        <v>#REF!</v>
      </c>
      <c r="U27" s="27">
        <f>'Indicadores - Resíduos'!H33</f>
        <v>0</v>
      </c>
      <c r="V27" s="27">
        <f>'Indicadores - Resíduos'!W33</f>
        <v>0</v>
      </c>
      <c r="W27" s="27">
        <f>'Indicadores - Resíduos'!AL33</f>
        <v>0</v>
      </c>
      <c r="X27" s="27">
        <f>'Indicadores - Resíduos'!BA33</f>
        <v>0</v>
      </c>
      <c r="Y27" s="28">
        <f>'Indicadores - Resíduos'!BP33</f>
        <v>0</v>
      </c>
    </row>
    <row r="28" spans="1:25" x14ac:dyDescent="0.25">
      <c r="R28" s="326"/>
      <c r="S28" s="34" t="s">
        <v>195</v>
      </c>
      <c r="T28" s="13" t="e">
        <f>'Indicadores - Resíduos'!#REF!</f>
        <v>#REF!</v>
      </c>
      <c r="U28" s="13">
        <f>'Indicadores - Resíduos'!I33</f>
        <v>0</v>
      </c>
      <c r="V28" s="13">
        <f>'Indicadores - Resíduos'!X33</f>
        <v>0</v>
      </c>
      <c r="W28" s="13">
        <f>'Indicadores - Resíduos'!AM33</f>
        <v>0</v>
      </c>
      <c r="X28" s="13">
        <f>'Indicadores - Resíduos'!BB33</f>
        <v>0</v>
      </c>
      <c r="Y28" s="14">
        <f>'Indicadores - Resíduos'!BQ33</f>
        <v>0</v>
      </c>
    </row>
    <row r="29" spans="1:25" x14ac:dyDescent="0.25">
      <c r="R29" s="326"/>
      <c r="S29" s="34" t="s">
        <v>196</v>
      </c>
      <c r="T29" s="13" t="e">
        <f>'Indicadores - Resíduos'!#REF!</f>
        <v>#REF!</v>
      </c>
      <c r="U29" s="13">
        <f>'Indicadores - Resíduos'!J33</f>
        <v>0</v>
      </c>
      <c r="V29" s="13">
        <f>'Indicadores - Resíduos'!Y33</f>
        <v>0</v>
      </c>
      <c r="W29" s="13">
        <f>'Indicadores - Resíduos'!AN33</f>
        <v>0</v>
      </c>
      <c r="X29" s="13">
        <f>'Indicadores - Resíduos'!BC33</f>
        <v>0</v>
      </c>
      <c r="Y29" s="14">
        <f>'Indicadores - Resíduos'!BR33</f>
        <v>0</v>
      </c>
    </row>
    <row r="30" spans="1:25" x14ac:dyDescent="0.25">
      <c r="R30" s="326"/>
      <c r="S30" s="34" t="s">
        <v>197</v>
      </c>
      <c r="T30" s="13" t="e">
        <f>'Indicadores - Resíduos'!#REF!</f>
        <v>#REF!</v>
      </c>
      <c r="U30" s="13">
        <f>'Indicadores - Resíduos'!K33</f>
        <v>0</v>
      </c>
      <c r="V30" s="13">
        <f>'Indicadores - Resíduos'!Z33</f>
        <v>0</v>
      </c>
      <c r="W30" s="13">
        <f>'Indicadores - Resíduos'!AO33</f>
        <v>0</v>
      </c>
      <c r="X30" s="13">
        <f>'Indicadores - Resíduos'!BD33</f>
        <v>0</v>
      </c>
      <c r="Y30" s="14">
        <f>'Indicadores - Resíduos'!BS33</f>
        <v>0</v>
      </c>
    </row>
    <row r="31" spans="1:25" x14ac:dyDescent="0.25">
      <c r="R31" s="326"/>
      <c r="S31" s="34" t="s">
        <v>198</v>
      </c>
      <c r="T31" s="13" t="e">
        <f>'Indicadores - Resíduos'!#REF!</f>
        <v>#REF!</v>
      </c>
      <c r="U31" s="13">
        <f>'Indicadores - Resíduos'!L33</f>
        <v>0</v>
      </c>
      <c r="V31" s="13">
        <f>'Indicadores - Resíduos'!AA33</f>
        <v>0</v>
      </c>
      <c r="W31" s="13">
        <f>'Indicadores - Resíduos'!AP33</f>
        <v>0</v>
      </c>
      <c r="X31" s="13">
        <f>'Indicadores - Resíduos'!BE33</f>
        <v>0</v>
      </c>
      <c r="Y31" s="14">
        <f>'Indicadores - Resíduos'!BT33</f>
        <v>0</v>
      </c>
    </row>
    <row r="32" spans="1:25" x14ac:dyDescent="0.25">
      <c r="R32" s="326"/>
      <c r="S32" s="34" t="s">
        <v>199</v>
      </c>
      <c r="T32" s="13" t="e">
        <f>'Indicadores - Resíduos'!#REF!</f>
        <v>#REF!</v>
      </c>
      <c r="U32" s="13">
        <f>'Indicadores - Resíduos'!M33</f>
        <v>0</v>
      </c>
      <c r="V32" s="13">
        <f>'Indicadores - Resíduos'!AB33</f>
        <v>0</v>
      </c>
      <c r="W32" s="13">
        <f>'Indicadores - Resíduos'!AQ33</f>
        <v>0</v>
      </c>
      <c r="X32" s="13">
        <f>'Indicadores - Resíduos'!BF33</f>
        <v>0</v>
      </c>
      <c r="Y32" s="14">
        <f>'Indicadores - Resíduos'!BU33</f>
        <v>0</v>
      </c>
    </row>
    <row r="33" spans="18:25" x14ac:dyDescent="0.25">
      <c r="R33" s="326"/>
      <c r="S33" s="34" t="s">
        <v>200</v>
      </c>
      <c r="T33" s="13" t="e">
        <f>'Indicadores - Resíduos'!#REF!</f>
        <v>#REF!</v>
      </c>
      <c r="U33" s="13">
        <f>'Indicadores - Resíduos'!N33</f>
        <v>0</v>
      </c>
      <c r="V33" s="13">
        <f>'Indicadores - Resíduos'!AC33</f>
        <v>0</v>
      </c>
      <c r="W33" s="13">
        <f>'Indicadores - Resíduos'!AR33</f>
        <v>0</v>
      </c>
      <c r="X33" s="13">
        <f>'Indicadores - Resíduos'!BG33</f>
        <v>0</v>
      </c>
      <c r="Y33" s="14">
        <f>'Indicadores - Resíduos'!BV33</f>
        <v>0</v>
      </c>
    </row>
    <row r="34" spans="18:25" x14ac:dyDescent="0.25">
      <c r="R34" s="326"/>
      <c r="S34" s="34" t="s">
        <v>201</v>
      </c>
      <c r="T34" s="13" t="e">
        <f>'Indicadores - Resíduos'!#REF!</f>
        <v>#REF!</v>
      </c>
      <c r="U34" s="13">
        <f>'Indicadores - Resíduos'!O33</f>
        <v>0</v>
      </c>
      <c r="V34" s="13">
        <f>'Indicadores - Resíduos'!AD33</f>
        <v>0</v>
      </c>
      <c r="W34" s="13">
        <f>'Indicadores - Resíduos'!AS33</f>
        <v>0</v>
      </c>
      <c r="X34" s="13">
        <f>'Indicadores - Resíduos'!BH33</f>
        <v>0</v>
      </c>
      <c r="Y34" s="14">
        <f>'Indicadores - Resíduos'!BW33</f>
        <v>0</v>
      </c>
    </row>
    <row r="35" spans="18:25" x14ac:dyDescent="0.25">
      <c r="R35" s="326"/>
      <c r="S35" s="34" t="s">
        <v>202</v>
      </c>
      <c r="T35" s="13" t="e">
        <f>'Indicadores - Resíduos'!#REF!</f>
        <v>#REF!</v>
      </c>
      <c r="U35" s="13">
        <f>'Indicadores - Resíduos'!P33</f>
        <v>0</v>
      </c>
      <c r="V35" s="13">
        <f>'Indicadores - Resíduos'!AE33</f>
        <v>0</v>
      </c>
      <c r="W35" s="13">
        <f>'Indicadores - Resíduos'!AT33</f>
        <v>0</v>
      </c>
      <c r="X35" s="13">
        <f>'Indicadores - Resíduos'!BI33</f>
        <v>0</v>
      </c>
      <c r="Y35" s="14">
        <f>'Indicadores - Resíduos'!BX33</f>
        <v>0</v>
      </c>
    </row>
    <row r="36" spans="18:25" x14ac:dyDescent="0.25">
      <c r="R36" s="326"/>
      <c r="S36" s="34" t="s">
        <v>203</v>
      </c>
      <c r="T36" s="13" t="e">
        <f>'Indicadores - Resíduos'!#REF!</f>
        <v>#REF!</v>
      </c>
      <c r="U36" s="13">
        <f>'Indicadores - Resíduos'!Q33</f>
        <v>0</v>
      </c>
      <c r="V36" s="13">
        <f>'Indicadores - Resíduos'!AF33</f>
        <v>0</v>
      </c>
      <c r="W36" s="13">
        <f>'Indicadores - Resíduos'!AU33</f>
        <v>0</v>
      </c>
      <c r="X36" s="13">
        <f>'Indicadores - Resíduos'!BJ33</f>
        <v>0</v>
      </c>
      <c r="Y36" s="14">
        <f>'Indicadores - Resíduos'!BY33</f>
        <v>0</v>
      </c>
    </row>
    <row r="37" spans="18:25" x14ac:dyDescent="0.25">
      <c r="R37" s="326"/>
      <c r="S37" s="34" t="s">
        <v>204</v>
      </c>
      <c r="T37" s="13" t="e">
        <f>'Indicadores - Resíduos'!#REF!</f>
        <v>#REF!</v>
      </c>
      <c r="U37" s="13">
        <f>'Indicadores - Resíduos'!R33</f>
        <v>0</v>
      </c>
      <c r="V37" s="13">
        <f>'Indicadores - Resíduos'!AG33</f>
        <v>0</v>
      </c>
      <c r="W37" s="13">
        <f>'Indicadores - Resíduos'!AV33</f>
        <v>0</v>
      </c>
      <c r="X37" s="13">
        <f>'Indicadores - Resíduos'!BK33</f>
        <v>0</v>
      </c>
      <c r="Y37" s="14">
        <f>'Indicadores - Resíduos'!BZ33</f>
        <v>0</v>
      </c>
    </row>
    <row r="38" spans="18:25" ht="15.75" thickBot="1" x14ac:dyDescent="0.3">
      <c r="R38" s="327"/>
      <c r="S38" s="43" t="s">
        <v>205</v>
      </c>
      <c r="T38" s="25" t="e">
        <f>'Indicadores - Resíduos'!#REF!</f>
        <v>#REF!</v>
      </c>
      <c r="U38" s="25">
        <f>'Indicadores - Resíduos'!S33</f>
        <v>0</v>
      </c>
      <c r="V38" s="25">
        <f>'Indicadores - Resíduos'!AH33</f>
        <v>0</v>
      </c>
      <c r="W38" s="25">
        <f>'Indicadores - Resíduos'!AW33</f>
        <v>0</v>
      </c>
      <c r="X38" s="25">
        <f>'Indicadores - Resíduos'!BL33</f>
        <v>0</v>
      </c>
      <c r="Y38" s="26">
        <f>'Indicadores - Resíduos'!CA33</f>
        <v>0</v>
      </c>
    </row>
    <row r="39" spans="18:25" ht="15" customHeight="1" x14ac:dyDescent="0.25">
      <c r="R39" s="325" t="s">
        <v>107</v>
      </c>
      <c r="S39" s="42" t="s">
        <v>194</v>
      </c>
      <c r="T39" s="27" t="e">
        <f>'Indicadores - Resíduos'!#REF!</f>
        <v>#REF!</v>
      </c>
      <c r="U39" s="27">
        <f>'Indicadores - Resíduos'!H34</f>
        <v>0</v>
      </c>
      <c r="V39" s="27" t="e">
        <f>'Indicadores - Resíduos'!W34</f>
        <v>#DIV/0!</v>
      </c>
      <c r="W39" s="27" t="e">
        <f>'Indicadores - Resíduos'!AL34</f>
        <v>#DIV/0!</v>
      </c>
      <c r="X39" s="27" t="e">
        <f>'Indicadores - Resíduos'!BA34</f>
        <v>#DIV/0!</v>
      </c>
      <c r="Y39" s="28" t="e">
        <f>'Indicadores - Resíduos'!BP34</f>
        <v>#DIV/0!</v>
      </c>
    </row>
    <row r="40" spans="18:25" x14ac:dyDescent="0.25">
      <c r="R40" s="326"/>
      <c r="S40" s="34" t="s">
        <v>195</v>
      </c>
      <c r="T40" s="13" t="e">
        <f>'Indicadores - Resíduos'!#REF!</f>
        <v>#REF!</v>
      </c>
      <c r="U40" s="13">
        <f>'Indicadores - Resíduos'!I34</f>
        <v>0</v>
      </c>
      <c r="V40" s="13" t="e">
        <f>'Indicadores - Resíduos'!X34</f>
        <v>#DIV/0!</v>
      </c>
      <c r="W40" s="13" t="e">
        <f>'Indicadores - Resíduos'!AM34</f>
        <v>#DIV/0!</v>
      </c>
      <c r="X40" s="13" t="e">
        <f>'Indicadores - Resíduos'!BB34</f>
        <v>#DIV/0!</v>
      </c>
      <c r="Y40" s="14" t="e">
        <f>'Indicadores - Resíduos'!BQ34</f>
        <v>#DIV/0!</v>
      </c>
    </row>
    <row r="41" spans="18:25" x14ac:dyDescent="0.25">
      <c r="R41" s="326"/>
      <c r="S41" s="34" t="s">
        <v>196</v>
      </c>
      <c r="T41" s="13" t="e">
        <f>'Indicadores - Resíduos'!#REF!</f>
        <v>#REF!</v>
      </c>
      <c r="U41" s="13">
        <f>'Indicadores - Resíduos'!J34</f>
        <v>0</v>
      </c>
      <c r="V41" s="13" t="e">
        <f>'Indicadores - Resíduos'!Y34</f>
        <v>#DIV/0!</v>
      </c>
      <c r="W41" s="13" t="e">
        <f>'Indicadores - Resíduos'!AN34</f>
        <v>#DIV/0!</v>
      </c>
      <c r="X41" s="13" t="e">
        <f>'Indicadores - Resíduos'!BC34</f>
        <v>#DIV/0!</v>
      </c>
      <c r="Y41" s="14" t="e">
        <f>'Indicadores - Resíduos'!BR34</f>
        <v>#DIV/0!</v>
      </c>
    </row>
    <row r="42" spans="18:25" x14ac:dyDescent="0.25">
      <c r="R42" s="326"/>
      <c r="S42" s="34" t="s">
        <v>197</v>
      </c>
      <c r="T42" s="13" t="e">
        <f>'Indicadores - Resíduos'!#REF!</f>
        <v>#REF!</v>
      </c>
      <c r="U42" s="13">
        <f>'Indicadores - Resíduos'!K34</f>
        <v>0</v>
      </c>
      <c r="V42" s="13" t="e">
        <f>'Indicadores - Resíduos'!Z34</f>
        <v>#DIV/0!</v>
      </c>
      <c r="W42" s="13" t="e">
        <f>'Indicadores - Resíduos'!AO34</f>
        <v>#DIV/0!</v>
      </c>
      <c r="X42" s="13" t="e">
        <f>'Indicadores - Resíduos'!BD34</f>
        <v>#DIV/0!</v>
      </c>
      <c r="Y42" s="14" t="e">
        <f>'Indicadores - Resíduos'!BS34</f>
        <v>#DIV/0!</v>
      </c>
    </row>
    <row r="43" spans="18:25" x14ac:dyDescent="0.25">
      <c r="R43" s="326"/>
      <c r="S43" s="34" t="s">
        <v>198</v>
      </c>
      <c r="T43" s="13" t="e">
        <f>'Indicadores - Resíduos'!#REF!</f>
        <v>#REF!</v>
      </c>
      <c r="U43" s="13">
        <f>'Indicadores - Resíduos'!L34</f>
        <v>0</v>
      </c>
      <c r="V43" s="13" t="e">
        <f>'Indicadores - Resíduos'!AA34</f>
        <v>#DIV/0!</v>
      </c>
      <c r="W43" s="13" t="e">
        <f>'Indicadores - Resíduos'!AP34</f>
        <v>#DIV/0!</v>
      </c>
      <c r="X43" s="13" t="e">
        <f>'Indicadores - Resíduos'!BE34</f>
        <v>#DIV/0!</v>
      </c>
      <c r="Y43" s="14" t="e">
        <f>'Indicadores - Resíduos'!BT34</f>
        <v>#DIV/0!</v>
      </c>
    </row>
    <row r="44" spans="18:25" x14ac:dyDescent="0.25">
      <c r="R44" s="326"/>
      <c r="S44" s="34" t="s">
        <v>199</v>
      </c>
      <c r="T44" s="13" t="e">
        <f>'Indicadores - Resíduos'!#REF!</f>
        <v>#REF!</v>
      </c>
      <c r="U44" s="13">
        <f>'Indicadores - Resíduos'!M34</f>
        <v>0</v>
      </c>
      <c r="V44" s="13" t="e">
        <f>'Indicadores - Resíduos'!AB34</f>
        <v>#DIV/0!</v>
      </c>
      <c r="W44" s="13" t="e">
        <f>'Indicadores - Resíduos'!AQ34</f>
        <v>#DIV/0!</v>
      </c>
      <c r="X44" s="13" t="e">
        <f>'Indicadores - Resíduos'!BF34</f>
        <v>#DIV/0!</v>
      </c>
      <c r="Y44" s="14" t="e">
        <f>'Indicadores - Resíduos'!BU34</f>
        <v>#DIV/0!</v>
      </c>
    </row>
    <row r="45" spans="18:25" x14ac:dyDescent="0.25">
      <c r="R45" s="326"/>
      <c r="S45" s="34" t="s">
        <v>200</v>
      </c>
      <c r="T45" s="13" t="e">
        <f>'Indicadores - Resíduos'!#REF!</f>
        <v>#REF!</v>
      </c>
      <c r="U45" s="13">
        <f>'Indicadores - Resíduos'!N34</f>
        <v>0</v>
      </c>
      <c r="V45" s="13" t="e">
        <f>'Indicadores - Resíduos'!AC34</f>
        <v>#DIV/0!</v>
      </c>
      <c r="W45" s="13" t="e">
        <f>'Indicadores - Resíduos'!AR34</f>
        <v>#DIV/0!</v>
      </c>
      <c r="X45" s="13" t="e">
        <f>'Indicadores - Resíduos'!BG34</f>
        <v>#DIV/0!</v>
      </c>
      <c r="Y45" s="14" t="e">
        <f>'Indicadores - Resíduos'!BV34</f>
        <v>#DIV/0!</v>
      </c>
    </row>
    <row r="46" spans="18:25" x14ac:dyDescent="0.25">
      <c r="R46" s="326"/>
      <c r="S46" s="34" t="s">
        <v>201</v>
      </c>
      <c r="T46" s="13" t="e">
        <f>'Indicadores - Resíduos'!#REF!</f>
        <v>#REF!</v>
      </c>
      <c r="U46" s="13">
        <f>'Indicadores - Resíduos'!O34</f>
        <v>0</v>
      </c>
      <c r="V46" s="13" t="e">
        <f>'Indicadores - Resíduos'!AD34</f>
        <v>#DIV/0!</v>
      </c>
      <c r="W46" s="13" t="e">
        <f>'Indicadores - Resíduos'!AS34</f>
        <v>#DIV/0!</v>
      </c>
      <c r="X46" s="13" t="e">
        <f>'Indicadores - Resíduos'!BH34</f>
        <v>#DIV/0!</v>
      </c>
      <c r="Y46" s="14" t="e">
        <f>'Indicadores - Resíduos'!BW34</f>
        <v>#DIV/0!</v>
      </c>
    </row>
    <row r="47" spans="18:25" x14ac:dyDescent="0.25">
      <c r="R47" s="326"/>
      <c r="S47" s="34" t="s">
        <v>202</v>
      </c>
      <c r="T47" s="13" t="e">
        <f>'Indicadores - Resíduos'!#REF!</f>
        <v>#REF!</v>
      </c>
      <c r="U47" s="13">
        <f>'Indicadores - Resíduos'!P34</f>
        <v>0</v>
      </c>
      <c r="V47" s="13" t="e">
        <f>'Indicadores - Resíduos'!AE34</f>
        <v>#DIV/0!</v>
      </c>
      <c r="W47" s="13" t="e">
        <f>'Indicadores - Resíduos'!AT34</f>
        <v>#DIV/0!</v>
      </c>
      <c r="X47" s="13" t="e">
        <f>'Indicadores - Resíduos'!BI34</f>
        <v>#DIV/0!</v>
      </c>
      <c r="Y47" s="14" t="e">
        <f>'Indicadores - Resíduos'!BX34</f>
        <v>#DIV/0!</v>
      </c>
    </row>
    <row r="48" spans="18:25" x14ac:dyDescent="0.25">
      <c r="R48" s="326"/>
      <c r="S48" s="34" t="s">
        <v>203</v>
      </c>
      <c r="T48" s="13" t="e">
        <f>'Indicadores - Resíduos'!#REF!</f>
        <v>#REF!</v>
      </c>
      <c r="U48" s="13">
        <f>'Indicadores - Resíduos'!Q34</f>
        <v>0</v>
      </c>
      <c r="V48" s="13" t="e">
        <f>'Indicadores - Resíduos'!AF34</f>
        <v>#DIV/0!</v>
      </c>
      <c r="W48" s="13" t="e">
        <f>'Indicadores - Resíduos'!AU34</f>
        <v>#DIV/0!</v>
      </c>
      <c r="X48" s="13" t="e">
        <f>'Indicadores - Resíduos'!BJ34</f>
        <v>#DIV/0!</v>
      </c>
      <c r="Y48" s="14" t="e">
        <f>'Indicadores - Resíduos'!BY34</f>
        <v>#DIV/0!</v>
      </c>
    </row>
    <row r="49" spans="18:25" x14ac:dyDescent="0.25">
      <c r="R49" s="326"/>
      <c r="S49" s="34" t="s">
        <v>204</v>
      </c>
      <c r="T49" s="13" t="e">
        <f>'Indicadores - Resíduos'!#REF!</f>
        <v>#REF!</v>
      </c>
      <c r="U49" s="13">
        <f>'Indicadores - Resíduos'!R34</f>
        <v>0</v>
      </c>
      <c r="V49" s="13" t="e">
        <f>'Indicadores - Resíduos'!AG34</f>
        <v>#DIV/0!</v>
      </c>
      <c r="W49" s="13" t="e">
        <f>'Indicadores - Resíduos'!AV34</f>
        <v>#DIV/0!</v>
      </c>
      <c r="X49" s="13" t="e">
        <f>'Indicadores - Resíduos'!BK34</f>
        <v>#DIV/0!</v>
      </c>
      <c r="Y49" s="14" t="e">
        <f>'Indicadores - Resíduos'!BZ34</f>
        <v>#DIV/0!</v>
      </c>
    </row>
    <row r="50" spans="18:25" ht="15.75" thickBot="1" x14ac:dyDescent="0.3">
      <c r="R50" s="327"/>
      <c r="S50" s="43" t="s">
        <v>205</v>
      </c>
      <c r="T50" s="25" t="e">
        <f>'Indicadores - Resíduos'!#REF!</f>
        <v>#REF!</v>
      </c>
      <c r="U50" s="25">
        <f>'Indicadores - Resíduos'!S34</f>
        <v>0</v>
      </c>
      <c r="V50" s="25" t="e">
        <f>'Indicadores - Resíduos'!AH34</f>
        <v>#DIV/0!</v>
      </c>
      <c r="W50" s="25" t="e">
        <f>'Indicadores - Resíduos'!AW34</f>
        <v>#DIV/0!</v>
      </c>
      <c r="X50" s="25" t="e">
        <f>'Indicadores - Resíduos'!BL34</f>
        <v>#DIV/0!</v>
      </c>
      <c r="Y50" s="26" t="e">
        <f>'Indicadores - Resíduos'!CA34</f>
        <v>#DIV/0!</v>
      </c>
    </row>
    <row r="51" spans="18:25" ht="18" customHeight="1" x14ac:dyDescent="0.25">
      <c r="R51" s="325" t="s">
        <v>110</v>
      </c>
      <c r="S51" s="42" t="s">
        <v>194</v>
      </c>
      <c r="T51" s="27" t="e">
        <f>'Indicadores - Resíduos'!#REF!</f>
        <v>#REF!</v>
      </c>
      <c r="U51" s="27">
        <f>'Indicadores - Resíduos'!H37</f>
        <v>0</v>
      </c>
      <c r="V51" s="27">
        <f>'Indicadores - Resíduos'!W37</f>
        <v>0</v>
      </c>
      <c r="W51" s="27">
        <f>'Indicadores - Resíduos'!AL37</f>
        <v>0</v>
      </c>
      <c r="X51" s="27">
        <f>'Indicadores - Resíduos'!BA37</f>
        <v>0</v>
      </c>
      <c r="Y51" s="28">
        <f>'Indicadores - Resíduos'!BP37</f>
        <v>0</v>
      </c>
    </row>
    <row r="52" spans="18:25" ht="21.75" customHeight="1" x14ac:dyDescent="0.25">
      <c r="R52" s="326"/>
      <c r="S52" s="34" t="s">
        <v>195</v>
      </c>
      <c r="T52" s="13" t="e">
        <f>'Indicadores - Resíduos'!#REF!</f>
        <v>#REF!</v>
      </c>
      <c r="U52" s="13">
        <f>'Indicadores - Resíduos'!I37</f>
        <v>0</v>
      </c>
      <c r="V52" s="13">
        <f>'Indicadores - Resíduos'!X37</f>
        <v>0</v>
      </c>
      <c r="W52" s="13">
        <f>'Indicadores - Resíduos'!AM37</f>
        <v>0</v>
      </c>
      <c r="X52" s="13">
        <f>'Indicadores - Resíduos'!BB37</f>
        <v>0</v>
      </c>
      <c r="Y52" s="14">
        <f>'Indicadores - Resíduos'!BQ37</f>
        <v>0</v>
      </c>
    </row>
    <row r="53" spans="18:25" x14ac:dyDescent="0.25">
      <c r="R53" s="326"/>
      <c r="S53" s="34" t="s">
        <v>196</v>
      </c>
      <c r="T53" s="13" t="e">
        <f>'Indicadores - Resíduos'!#REF!</f>
        <v>#REF!</v>
      </c>
      <c r="U53" s="13">
        <f>'Indicadores - Resíduos'!J37</f>
        <v>0</v>
      </c>
      <c r="V53" s="13">
        <f>'Indicadores - Resíduos'!Y37</f>
        <v>0</v>
      </c>
      <c r="W53" s="13">
        <f>'Indicadores - Resíduos'!AN37</f>
        <v>0</v>
      </c>
      <c r="X53" s="13">
        <f>'Indicadores - Resíduos'!BC37</f>
        <v>0</v>
      </c>
      <c r="Y53" s="14">
        <f>'Indicadores - Resíduos'!BR37</f>
        <v>0</v>
      </c>
    </row>
    <row r="54" spans="18:25" x14ac:dyDescent="0.25">
      <c r="R54" s="326"/>
      <c r="S54" s="34" t="s">
        <v>197</v>
      </c>
      <c r="T54" s="13" t="e">
        <f>'Indicadores - Resíduos'!#REF!</f>
        <v>#REF!</v>
      </c>
      <c r="U54" s="13">
        <f>'Indicadores - Resíduos'!K37</f>
        <v>0</v>
      </c>
      <c r="V54" s="13">
        <f>'Indicadores - Resíduos'!Z37</f>
        <v>0</v>
      </c>
      <c r="W54" s="13">
        <f>'Indicadores - Resíduos'!AO37</f>
        <v>0</v>
      </c>
      <c r="X54" s="13">
        <f>'Indicadores - Resíduos'!BD37</f>
        <v>0</v>
      </c>
      <c r="Y54" s="14">
        <f>'Indicadores - Resíduos'!BS37</f>
        <v>0</v>
      </c>
    </row>
    <row r="55" spans="18:25" x14ac:dyDescent="0.25">
      <c r="R55" s="326"/>
      <c r="S55" s="34" t="s">
        <v>198</v>
      </c>
      <c r="T55" s="13" t="e">
        <f>'Indicadores - Resíduos'!#REF!</f>
        <v>#REF!</v>
      </c>
      <c r="U55" s="13">
        <f>'Indicadores - Resíduos'!L37</f>
        <v>0</v>
      </c>
      <c r="V55" s="13">
        <f>'Indicadores - Resíduos'!AA37</f>
        <v>0</v>
      </c>
      <c r="W55" s="13">
        <f>'Indicadores - Resíduos'!AP37</f>
        <v>0</v>
      </c>
      <c r="X55" s="13">
        <f>'Indicadores - Resíduos'!BE37</f>
        <v>0</v>
      </c>
      <c r="Y55" s="14">
        <f>'Indicadores - Resíduos'!BT37</f>
        <v>0</v>
      </c>
    </row>
    <row r="56" spans="18:25" x14ac:dyDescent="0.25">
      <c r="R56" s="326"/>
      <c r="S56" s="34" t="s">
        <v>199</v>
      </c>
      <c r="T56" s="13" t="e">
        <f>'Indicadores - Resíduos'!#REF!</f>
        <v>#REF!</v>
      </c>
      <c r="U56" s="13">
        <f>'Indicadores - Resíduos'!M37</f>
        <v>0</v>
      </c>
      <c r="V56" s="13">
        <f>'Indicadores - Resíduos'!AB37</f>
        <v>0</v>
      </c>
      <c r="W56" s="13">
        <f>'Indicadores - Resíduos'!AQ37</f>
        <v>0</v>
      </c>
      <c r="X56" s="13">
        <f>'Indicadores - Resíduos'!BF37</f>
        <v>0</v>
      </c>
      <c r="Y56" s="14">
        <f>'Indicadores - Resíduos'!BU37</f>
        <v>0</v>
      </c>
    </row>
    <row r="57" spans="18:25" x14ac:dyDescent="0.25">
      <c r="R57" s="326"/>
      <c r="S57" s="34" t="s">
        <v>200</v>
      </c>
      <c r="T57" s="13" t="e">
        <f>'Indicadores - Resíduos'!#REF!</f>
        <v>#REF!</v>
      </c>
      <c r="U57" s="13">
        <f>'Indicadores - Resíduos'!N37</f>
        <v>0</v>
      </c>
      <c r="V57" s="13">
        <f>'Indicadores - Resíduos'!AC37</f>
        <v>0</v>
      </c>
      <c r="W57" s="13">
        <f>'Indicadores - Resíduos'!AR37</f>
        <v>0</v>
      </c>
      <c r="X57" s="13">
        <f>'Indicadores - Resíduos'!BG37</f>
        <v>0</v>
      </c>
      <c r="Y57" s="14">
        <f>'Indicadores - Resíduos'!BV37</f>
        <v>0</v>
      </c>
    </row>
    <row r="58" spans="18:25" x14ac:dyDescent="0.25">
      <c r="R58" s="326"/>
      <c r="S58" s="34" t="s">
        <v>201</v>
      </c>
      <c r="T58" s="13" t="e">
        <f>'Indicadores - Resíduos'!#REF!</f>
        <v>#REF!</v>
      </c>
      <c r="U58" s="13">
        <f>'Indicadores - Resíduos'!O37</f>
        <v>0</v>
      </c>
      <c r="V58" s="13">
        <f>'Indicadores - Resíduos'!AD37</f>
        <v>0</v>
      </c>
      <c r="W58" s="13">
        <f>'Indicadores - Resíduos'!AS37</f>
        <v>0</v>
      </c>
      <c r="X58" s="13">
        <f>'Indicadores - Resíduos'!BH37</f>
        <v>0</v>
      </c>
      <c r="Y58" s="14">
        <f>'Indicadores - Resíduos'!BW37</f>
        <v>0</v>
      </c>
    </row>
    <row r="59" spans="18:25" x14ac:dyDescent="0.25">
      <c r="R59" s="326"/>
      <c r="S59" s="34" t="s">
        <v>202</v>
      </c>
      <c r="T59" s="13" t="e">
        <f>'Indicadores - Resíduos'!#REF!</f>
        <v>#REF!</v>
      </c>
      <c r="U59" s="13">
        <f>'Indicadores - Resíduos'!P37</f>
        <v>0</v>
      </c>
      <c r="V59" s="13">
        <f>'Indicadores - Resíduos'!AE37</f>
        <v>0</v>
      </c>
      <c r="W59" s="13">
        <f>'Indicadores - Resíduos'!AT37</f>
        <v>0</v>
      </c>
      <c r="X59" s="13">
        <f>'Indicadores - Resíduos'!BI37</f>
        <v>0</v>
      </c>
      <c r="Y59" s="14">
        <f>'Indicadores - Resíduos'!BX37</f>
        <v>0</v>
      </c>
    </row>
    <row r="60" spans="18:25" x14ac:dyDescent="0.25">
      <c r="R60" s="326"/>
      <c r="S60" s="34" t="s">
        <v>203</v>
      </c>
      <c r="T60" s="13" t="e">
        <f>'Indicadores - Resíduos'!#REF!</f>
        <v>#REF!</v>
      </c>
      <c r="U60" s="13">
        <f>'Indicadores - Resíduos'!Q37</f>
        <v>0</v>
      </c>
      <c r="V60" s="13">
        <f>'Indicadores - Resíduos'!AF37</f>
        <v>0</v>
      </c>
      <c r="W60" s="13">
        <f>'Indicadores - Resíduos'!AU37</f>
        <v>0</v>
      </c>
      <c r="X60" s="13">
        <f>'Indicadores - Resíduos'!BJ37</f>
        <v>0</v>
      </c>
      <c r="Y60" s="14">
        <f>'Indicadores - Resíduos'!BY37</f>
        <v>0</v>
      </c>
    </row>
    <row r="61" spans="18:25" x14ac:dyDescent="0.25">
      <c r="R61" s="326"/>
      <c r="S61" s="34" t="s">
        <v>204</v>
      </c>
      <c r="T61" s="13" t="e">
        <f>'Indicadores - Resíduos'!#REF!</f>
        <v>#REF!</v>
      </c>
      <c r="U61" s="13">
        <f>'Indicadores - Resíduos'!R37</f>
        <v>0</v>
      </c>
      <c r="V61" s="13">
        <f>'Indicadores - Resíduos'!AG37</f>
        <v>0</v>
      </c>
      <c r="W61" s="13">
        <f>'Indicadores - Resíduos'!AV37</f>
        <v>0</v>
      </c>
      <c r="X61" s="13">
        <f>'Indicadores - Resíduos'!BK37</f>
        <v>0</v>
      </c>
      <c r="Y61" s="14">
        <f>'Indicadores - Resíduos'!BZ37</f>
        <v>0</v>
      </c>
    </row>
    <row r="62" spans="18:25" ht="15.75" thickBot="1" x14ac:dyDescent="0.3">
      <c r="R62" s="327"/>
      <c r="S62" s="43" t="s">
        <v>205</v>
      </c>
      <c r="T62" s="25" t="e">
        <f>'Indicadores - Resíduos'!#REF!</f>
        <v>#REF!</v>
      </c>
      <c r="U62" s="25">
        <f>'Indicadores - Resíduos'!S37</f>
        <v>0</v>
      </c>
      <c r="V62" s="25">
        <f>'Indicadores - Resíduos'!AH37</f>
        <v>0</v>
      </c>
      <c r="W62" s="25">
        <f>'Indicadores - Resíduos'!AW37</f>
        <v>0</v>
      </c>
      <c r="X62" s="25">
        <f>'Indicadores - Resíduos'!BL37</f>
        <v>0</v>
      </c>
      <c r="Y62" s="26">
        <f>'Indicadores - Resíduos'!CA37</f>
        <v>0</v>
      </c>
    </row>
    <row r="63" spans="18:25" ht="20.25" customHeight="1" x14ac:dyDescent="0.25">
      <c r="R63" s="328" t="s">
        <v>111</v>
      </c>
      <c r="S63" s="46" t="s">
        <v>194</v>
      </c>
      <c r="T63" s="29" t="e">
        <f>'Indicadores - Resíduos'!#REF!</f>
        <v>#REF!</v>
      </c>
      <c r="U63" s="29">
        <f>'Indicadores - Resíduos'!H38</f>
        <v>0</v>
      </c>
      <c r="V63" s="29">
        <f>'Indicadores - Resíduos'!W38</f>
        <v>0</v>
      </c>
      <c r="W63" s="29">
        <f>'Indicadores - Resíduos'!AL38</f>
        <v>0</v>
      </c>
      <c r="X63" s="29">
        <f>'Indicadores - Resíduos'!BA38</f>
        <v>0</v>
      </c>
      <c r="Y63" s="30">
        <f>'Indicadores - Resíduos'!BP38</f>
        <v>0</v>
      </c>
    </row>
    <row r="64" spans="18:25" x14ac:dyDescent="0.25">
      <c r="R64" s="326"/>
      <c r="S64" s="34" t="s">
        <v>195</v>
      </c>
      <c r="T64" s="13" t="e">
        <f>'Indicadores - Resíduos'!#REF!</f>
        <v>#REF!</v>
      </c>
      <c r="U64" s="13">
        <f>'Indicadores - Resíduos'!I38</f>
        <v>0</v>
      </c>
      <c r="V64" s="13">
        <f>'Indicadores - Resíduos'!X38</f>
        <v>0</v>
      </c>
      <c r="W64" s="13">
        <f>'Indicadores - Resíduos'!AM38</f>
        <v>0</v>
      </c>
      <c r="X64" s="13">
        <f>'Indicadores - Resíduos'!BB38</f>
        <v>0</v>
      </c>
      <c r="Y64" s="14">
        <f>'Indicadores - Resíduos'!BQ38</f>
        <v>0</v>
      </c>
    </row>
    <row r="65" spans="18:25" x14ac:dyDescent="0.25">
      <c r="R65" s="326"/>
      <c r="S65" s="34" t="s">
        <v>196</v>
      </c>
      <c r="T65" s="13" t="e">
        <f>'Indicadores - Resíduos'!#REF!</f>
        <v>#REF!</v>
      </c>
      <c r="U65" s="13">
        <f>'Indicadores - Resíduos'!J38</f>
        <v>0</v>
      </c>
      <c r="V65" s="13">
        <f>'Indicadores - Resíduos'!Y38</f>
        <v>0</v>
      </c>
      <c r="W65" s="13">
        <f>'Indicadores - Resíduos'!AN38</f>
        <v>0</v>
      </c>
      <c r="X65" s="13">
        <f>'Indicadores - Resíduos'!BC38</f>
        <v>0</v>
      </c>
      <c r="Y65" s="14">
        <f>'Indicadores - Resíduos'!BR38</f>
        <v>0</v>
      </c>
    </row>
    <row r="66" spans="18:25" x14ac:dyDescent="0.25">
      <c r="R66" s="326"/>
      <c r="S66" s="34" t="s">
        <v>197</v>
      </c>
      <c r="T66" s="13" t="e">
        <f>'Indicadores - Resíduos'!#REF!</f>
        <v>#REF!</v>
      </c>
      <c r="U66" s="13">
        <f>'Indicadores - Resíduos'!K38</f>
        <v>0</v>
      </c>
      <c r="V66" s="13">
        <f>'Indicadores - Resíduos'!Z38</f>
        <v>0</v>
      </c>
      <c r="W66" s="13">
        <f>'Indicadores - Resíduos'!AO38</f>
        <v>0</v>
      </c>
      <c r="X66" s="13">
        <f>'Indicadores - Resíduos'!BD38</f>
        <v>0</v>
      </c>
      <c r="Y66" s="14">
        <f>'Indicadores - Resíduos'!BS38</f>
        <v>0</v>
      </c>
    </row>
    <row r="67" spans="18:25" x14ac:dyDescent="0.25">
      <c r="R67" s="326"/>
      <c r="S67" s="34" t="s">
        <v>198</v>
      </c>
      <c r="T67" s="13" t="e">
        <f>'Indicadores - Resíduos'!#REF!</f>
        <v>#REF!</v>
      </c>
      <c r="U67" s="13">
        <f>'Indicadores - Resíduos'!L38</f>
        <v>0</v>
      </c>
      <c r="V67" s="13">
        <f>'Indicadores - Resíduos'!AA38</f>
        <v>0</v>
      </c>
      <c r="W67" s="13">
        <f>'Indicadores - Resíduos'!AP38</f>
        <v>0</v>
      </c>
      <c r="X67" s="13">
        <f>'Indicadores - Resíduos'!BE38</f>
        <v>0</v>
      </c>
      <c r="Y67" s="14">
        <f>'Indicadores - Resíduos'!BT38</f>
        <v>0</v>
      </c>
    </row>
    <row r="68" spans="18:25" x14ac:dyDescent="0.25">
      <c r="R68" s="326"/>
      <c r="S68" s="34" t="s">
        <v>199</v>
      </c>
      <c r="T68" s="13" t="e">
        <f>'Indicadores - Resíduos'!#REF!</f>
        <v>#REF!</v>
      </c>
      <c r="U68" s="13">
        <f>'Indicadores - Resíduos'!M38</f>
        <v>0</v>
      </c>
      <c r="V68" s="13">
        <f>'Indicadores - Resíduos'!AB38</f>
        <v>0</v>
      </c>
      <c r="W68" s="13">
        <f>'Indicadores - Resíduos'!AQ38</f>
        <v>0</v>
      </c>
      <c r="X68" s="13">
        <f>'Indicadores - Resíduos'!BF38</f>
        <v>0</v>
      </c>
      <c r="Y68" s="14">
        <f>'Indicadores - Resíduos'!BU38</f>
        <v>0</v>
      </c>
    </row>
    <row r="69" spans="18:25" x14ac:dyDescent="0.25">
      <c r="R69" s="326"/>
      <c r="S69" s="34" t="s">
        <v>200</v>
      </c>
      <c r="T69" s="13" t="e">
        <f>'Indicadores - Resíduos'!#REF!</f>
        <v>#REF!</v>
      </c>
      <c r="U69" s="13">
        <f>'Indicadores - Resíduos'!N38</f>
        <v>0</v>
      </c>
      <c r="V69" s="13">
        <f>'Indicadores - Resíduos'!AC38</f>
        <v>0</v>
      </c>
      <c r="W69" s="13">
        <f>'Indicadores - Resíduos'!AR38</f>
        <v>0</v>
      </c>
      <c r="X69" s="13">
        <f>'Indicadores - Resíduos'!BG38</f>
        <v>0</v>
      </c>
      <c r="Y69" s="14">
        <f>'Indicadores - Resíduos'!BV38</f>
        <v>0</v>
      </c>
    </row>
    <row r="70" spans="18:25" x14ac:dyDescent="0.25">
      <c r="R70" s="326"/>
      <c r="S70" s="34" t="s">
        <v>201</v>
      </c>
      <c r="T70" s="13" t="e">
        <f>'Indicadores - Resíduos'!#REF!</f>
        <v>#REF!</v>
      </c>
      <c r="U70" s="13">
        <f>'Indicadores - Resíduos'!O38</f>
        <v>0</v>
      </c>
      <c r="V70" s="13">
        <f>'Indicadores - Resíduos'!AD38</f>
        <v>0</v>
      </c>
      <c r="W70" s="13">
        <f>'Indicadores - Resíduos'!AS38</f>
        <v>0</v>
      </c>
      <c r="X70" s="13">
        <f>'Indicadores - Resíduos'!BH38</f>
        <v>0</v>
      </c>
      <c r="Y70" s="14">
        <f>'Indicadores - Resíduos'!BW38</f>
        <v>0</v>
      </c>
    </row>
    <row r="71" spans="18:25" x14ac:dyDescent="0.25">
      <c r="R71" s="326"/>
      <c r="S71" s="34" t="s">
        <v>202</v>
      </c>
      <c r="T71" s="13" t="e">
        <f>'Indicadores - Resíduos'!#REF!</f>
        <v>#REF!</v>
      </c>
      <c r="U71" s="13">
        <f>'Indicadores - Resíduos'!P38</f>
        <v>0</v>
      </c>
      <c r="V71" s="13">
        <f>'Indicadores - Resíduos'!AE38</f>
        <v>0</v>
      </c>
      <c r="W71" s="13">
        <f>'Indicadores - Resíduos'!AT38</f>
        <v>0</v>
      </c>
      <c r="X71" s="13">
        <f>'Indicadores - Resíduos'!BI38</f>
        <v>0</v>
      </c>
      <c r="Y71" s="14">
        <f>'Indicadores - Resíduos'!BX38</f>
        <v>0</v>
      </c>
    </row>
    <row r="72" spans="18:25" x14ac:dyDescent="0.25">
      <c r="R72" s="326"/>
      <c r="S72" s="34" t="s">
        <v>203</v>
      </c>
      <c r="T72" s="13" t="e">
        <f>'Indicadores - Resíduos'!#REF!</f>
        <v>#REF!</v>
      </c>
      <c r="U72" s="13">
        <f>'Indicadores - Resíduos'!Q38</f>
        <v>0</v>
      </c>
      <c r="V72" s="13">
        <f>'Indicadores - Resíduos'!AF38</f>
        <v>0</v>
      </c>
      <c r="W72" s="13">
        <f>'Indicadores - Resíduos'!AU38</f>
        <v>0</v>
      </c>
      <c r="X72" s="13">
        <f>'Indicadores - Resíduos'!BJ38</f>
        <v>0</v>
      </c>
      <c r="Y72" s="14">
        <f>'Indicadores - Resíduos'!BY38</f>
        <v>0</v>
      </c>
    </row>
    <row r="73" spans="18:25" x14ac:dyDescent="0.25">
      <c r="R73" s="326"/>
      <c r="S73" s="34" t="s">
        <v>204</v>
      </c>
      <c r="T73" s="13" t="e">
        <f>'Indicadores - Resíduos'!#REF!</f>
        <v>#REF!</v>
      </c>
      <c r="U73" s="13">
        <f>'Indicadores - Resíduos'!R38</f>
        <v>0</v>
      </c>
      <c r="V73" s="13">
        <f>'Indicadores - Resíduos'!AG38</f>
        <v>0</v>
      </c>
      <c r="W73" s="13">
        <f>'Indicadores - Resíduos'!AV38</f>
        <v>0</v>
      </c>
      <c r="X73" s="13">
        <f>'Indicadores - Resíduos'!BK38</f>
        <v>0</v>
      </c>
      <c r="Y73" s="14">
        <f>'Indicadores - Resíduos'!BZ38</f>
        <v>0</v>
      </c>
    </row>
    <row r="74" spans="18:25" ht="15.75" thickBot="1" x14ac:dyDescent="0.3">
      <c r="R74" s="327"/>
      <c r="S74" s="43" t="s">
        <v>205</v>
      </c>
      <c r="T74" s="25" t="e">
        <f>'Indicadores - Resíduos'!#REF!</f>
        <v>#REF!</v>
      </c>
      <c r="U74" s="25">
        <f>'Indicadores - Resíduos'!S38</f>
        <v>0</v>
      </c>
      <c r="V74" s="25">
        <f>'Indicadores - Resíduos'!AH38</f>
        <v>0</v>
      </c>
      <c r="W74" s="25">
        <f>'Indicadores - Resíduos'!AW38</f>
        <v>0</v>
      </c>
      <c r="X74" s="25">
        <f>'Indicadores - Resíduos'!BL38</f>
        <v>0</v>
      </c>
      <c r="Y74" s="26">
        <f>'Indicadores - Resíduos'!CA38</f>
        <v>0</v>
      </c>
    </row>
  </sheetData>
  <mergeCells count="21">
    <mergeCell ref="A1:A2"/>
    <mergeCell ref="B1:G1"/>
    <mergeCell ref="I7:I8"/>
    <mergeCell ref="K1:P1"/>
    <mergeCell ref="BD1:BO1"/>
    <mergeCell ref="I3:I4"/>
    <mergeCell ref="I5:I6"/>
    <mergeCell ref="BP1:CA1"/>
    <mergeCell ref="CB1:CM1"/>
    <mergeCell ref="AF1:AQ1"/>
    <mergeCell ref="AR1:BC1"/>
    <mergeCell ref="J1:J2"/>
    <mergeCell ref="R51:R62"/>
    <mergeCell ref="R63:R74"/>
    <mergeCell ref="T1:Y1"/>
    <mergeCell ref="R1:R2"/>
    <mergeCell ref="S1:S2"/>
    <mergeCell ref="R15:R26"/>
    <mergeCell ref="R27:R38"/>
    <mergeCell ref="R39:R50"/>
    <mergeCell ref="R3:R14"/>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19"/>
  <sheetViews>
    <sheetView zoomScale="80" zoomScaleNormal="80" workbookViewId="0">
      <pane xSplit="23" ySplit="1" topLeftCell="X2" activePane="bottomRight" state="frozen"/>
      <selection pane="topRight" activeCell="X1" sqref="X1"/>
      <selection pane="bottomLeft" activeCell="A2" sqref="A2"/>
      <selection pane="bottomRight" activeCell="X28" sqref="X28"/>
    </sheetView>
  </sheetViews>
  <sheetFormatPr defaultRowHeight="15" x14ac:dyDescent="0.25"/>
  <cols>
    <col min="1" max="1" width="8.7109375" bestFit="1" customWidth="1"/>
  </cols>
  <sheetData>
    <row r="1" spans="1:23" ht="34.5" customHeight="1" x14ac:dyDescent="0.25">
      <c r="A1" s="346" t="s">
        <v>206</v>
      </c>
      <c r="B1" s="346"/>
      <c r="C1" s="346"/>
      <c r="D1" s="346"/>
      <c r="E1" s="346"/>
      <c r="F1" s="346"/>
      <c r="G1" s="346"/>
      <c r="H1" s="346"/>
      <c r="I1" s="346"/>
      <c r="J1" s="346"/>
      <c r="K1" s="346"/>
      <c r="L1" s="346"/>
      <c r="M1" s="346"/>
      <c r="N1" s="346"/>
      <c r="O1" s="346"/>
      <c r="P1" s="346"/>
      <c r="Q1" s="346"/>
      <c r="R1" s="346"/>
      <c r="S1" s="346"/>
      <c r="T1" s="346"/>
      <c r="U1" s="346"/>
      <c r="V1" s="346"/>
      <c r="W1" s="346"/>
    </row>
    <row r="2" spans="1:23" x14ac:dyDescent="0.25">
      <c r="A2" s="49"/>
      <c r="B2" s="10"/>
      <c r="C2" s="10"/>
      <c r="D2" s="10"/>
      <c r="E2" s="10"/>
      <c r="F2" s="10"/>
      <c r="G2" s="10"/>
      <c r="H2" s="10"/>
      <c r="I2" s="10"/>
      <c r="J2" s="10"/>
      <c r="K2" s="10"/>
      <c r="L2" s="10"/>
      <c r="M2" s="10"/>
      <c r="N2" s="10"/>
      <c r="O2" s="10"/>
      <c r="P2" s="10"/>
      <c r="Q2" s="10"/>
      <c r="R2" s="10"/>
      <c r="S2" s="10"/>
      <c r="T2" s="10"/>
      <c r="U2" s="10"/>
      <c r="V2" s="10"/>
      <c r="W2" s="10"/>
    </row>
    <row r="3" spans="1:23" x14ac:dyDescent="0.25">
      <c r="A3" s="10"/>
      <c r="B3" s="10"/>
      <c r="C3" s="10"/>
      <c r="D3" s="10"/>
      <c r="E3" s="10"/>
      <c r="F3" s="10"/>
      <c r="G3" s="10"/>
      <c r="H3" s="10"/>
      <c r="I3" s="10"/>
      <c r="J3" s="10"/>
      <c r="K3" s="10"/>
      <c r="L3" s="10"/>
      <c r="M3" s="10"/>
      <c r="N3" s="10"/>
      <c r="O3" s="10"/>
      <c r="P3" s="10"/>
      <c r="Q3" s="10"/>
      <c r="R3" s="10"/>
      <c r="S3" s="10"/>
      <c r="T3" s="10"/>
      <c r="U3" s="10"/>
      <c r="V3" s="10"/>
      <c r="W3" s="10"/>
    </row>
    <row r="4" spans="1:23" x14ac:dyDescent="0.25">
      <c r="A4" s="10"/>
      <c r="B4" s="10"/>
      <c r="C4" s="10"/>
      <c r="D4" s="10"/>
      <c r="E4" s="10"/>
      <c r="F4" s="10"/>
      <c r="G4" s="10"/>
      <c r="H4" s="10"/>
      <c r="I4" s="10"/>
      <c r="J4" s="10"/>
      <c r="K4" s="10"/>
      <c r="L4" s="10"/>
      <c r="M4" s="10"/>
      <c r="N4" s="10"/>
      <c r="O4" s="10"/>
      <c r="P4" s="10"/>
      <c r="Q4" s="10"/>
      <c r="R4" s="10"/>
      <c r="S4" s="10"/>
      <c r="T4" s="10"/>
      <c r="U4" s="10"/>
      <c r="V4" s="10"/>
      <c r="W4" s="10"/>
    </row>
    <row r="5" spans="1:23" x14ac:dyDescent="0.25">
      <c r="A5" s="10"/>
      <c r="B5" s="10"/>
      <c r="C5" s="10"/>
      <c r="D5" s="10"/>
      <c r="E5" s="10"/>
      <c r="F5" s="10"/>
      <c r="G5" s="10"/>
      <c r="H5" s="10"/>
      <c r="I5" s="10"/>
      <c r="J5" s="10"/>
      <c r="K5" s="10"/>
      <c r="L5" s="10"/>
      <c r="M5" s="10"/>
      <c r="N5" s="10"/>
      <c r="O5" s="10"/>
      <c r="P5" s="10"/>
      <c r="Q5" s="10"/>
      <c r="R5" s="10"/>
      <c r="S5" s="10"/>
      <c r="T5" s="10"/>
      <c r="U5" s="10"/>
      <c r="V5" s="10"/>
      <c r="W5" s="10"/>
    </row>
    <row r="6" spans="1:23" x14ac:dyDescent="0.25">
      <c r="A6" s="10"/>
      <c r="B6" s="10"/>
      <c r="C6" s="10"/>
      <c r="D6" s="10"/>
      <c r="E6" s="10"/>
      <c r="F6" s="10"/>
      <c r="G6" s="10"/>
      <c r="H6" s="10"/>
      <c r="I6" s="10"/>
      <c r="J6" s="10"/>
      <c r="K6" s="10"/>
      <c r="L6" s="10"/>
      <c r="M6" s="10"/>
      <c r="N6" s="10"/>
      <c r="O6" s="10"/>
      <c r="P6" s="10"/>
      <c r="Q6" s="10"/>
      <c r="R6" s="10"/>
      <c r="S6" s="10"/>
      <c r="T6" s="10"/>
      <c r="U6" s="10"/>
      <c r="V6" s="10"/>
      <c r="W6" s="10"/>
    </row>
    <row r="7" spans="1:23" x14ac:dyDescent="0.25">
      <c r="A7" s="10"/>
      <c r="B7" s="10"/>
      <c r="C7" s="10"/>
      <c r="D7" s="10"/>
      <c r="E7" s="10"/>
      <c r="F7" s="10"/>
      <c r="G7" s="10"/>
      <c r="H7" s="10"/>
      <c r="I7" s="10"/>
      <c r="J7" s="10"/>
      <c r="K7" s="10"/>
      <c r="L7" s="10"/>
      <c r="M7" s="10"/>
      <c r="N7" s="10"/>
      <c r="O7" s="10"/>
      <c r="P7" s="10"/>
      <c r="Q7" s="10"/>
      <c r="R7" s="10"/>
      <c r="S7" s="10"/>
      <c r="T7" s="10"/>
      <c r="U7" s="10"/>
      <c r="V7" s="10"/>
      <c r="W7" s="10"/>
    </row>
    <row r="8" spans="1:23" x14ac:dyDescent="0.25">
      <c r="A8" s="10"/>
      <c r="B8" s="10"/>
      <c r="C8" s="10"/>
      <c r="D8" s="10"/>
      <c r="E8" s="10"/>
      <c r="F8" s="10"/>
      <c r="G8" s="10"/>
      <c r="H8" s="10"/>
      <c r="I8" s="10"/>
      <c r="J8" s="10"/>
      <c r="K8" s="10"/>
      <c r="L8" s="10"/>
      <c r="M8" s="10"/>
      <c r="N8" s="10"/>
      <c r="O8" s="10"/>
      <c r="P8" s="10"/>
      <c r="Q8" s="10"/>
      <c r="R8" s="10"/>
      <c r="S8" s="10"/>
      <c r="T8" s="10"/>
      <c r="U8" s="10"/>
      <c r="V8" s="10"/>
      <c r="W8" s="10"/>
    </row>
    <row r="9" spans="1:23" x14ac:dyDescent="0.25">
      <c r="A9" s="10"/>
      <c r="B9" s="10"/>
      <c r="C9" s="10"/>
      <c r="D9" s="10"/>
      <c r="E9" s="10"/>
      <c r="F9" s="10"/>
      <c r="G9" s="10"/>
      <c r="H9" s="10"/>
      <c r="I9" s="10"/>
      <c r="J9" s="10"/>
      <c r="K9" s="10"/>
      <c r="L9" s="10"/>
      <c r="M9" s="10"/>
      <c r="N9" s="10"/>
      <c r="O9" s="10"/>
      <c r="P9" s="10"/>
      <c r="Q9" s="10"/>
      <c r="R9" s="10"/>
      <c r="S9" s="10"/>
      <c r="T9" s="10"/>
      <c r="U9" s="10"/>
      <c r="V9" s="10"/>
      <c r="W9" s="10"/>
    </row>
    <row r="10" spans="1:23" x14ac:dyDescent="0.25">
      <c r="A10" s="10"/>
      <c r="B10" s="10"/>
      <c r="C10" s="10"/>
      <c r="D10" s="10"/>
      <c r="E10" s="10"/>
      <c r="F10" s="10"/>
      <c r="G10" s="10"/>
      <c r="H10" s="10"/>
      <c r="I10" s="10"/>
      <c r="J10" s="10"/>
      <c r="K10" s="10"/>
      <c r="L10" s="10"/>
      <c r="M10" s="10"/>
      <c r="N10" s="10"/>
      <c r="O10" s="10"/>
      <c r="P10" s="10"/>
      <c r="Q10" s="10"/>
      <c r="R10" s="10"/>
      <c r="S10" s="10"/>
      <c r="T10" s="10"/>
      <c r="U10" s="10"/>
      <c r="V10" s="10"/>
      <c r="W10" s="10"/>
    </row>
    <row r="11" spans="1:23" x14ac:dyDescent="0.25">
      <c r="A11" s="10"/>
      <c r="B11" s="10"/>
      <c r="C11" s="10"/>
      <c r="D11" s="10"/>
      <c r="E11" s="10"/>
      <c r="F11" s="10"/>
      <c r="G11" s="10"/>
      <c r="H11" s="10"/>
      <c r="I11" s="10"/>
      <c r="J11" s="10"/>
      <c r="K11" s="10"/>
      <c r="L11" s="10"/>
      <c r="M11" s="10"/>
      <c r="N11" s="10"/>
      <c r="O11" s="10"/>
      <c r="P11" s="10"/>
      <c r="Q11" s="10"/>
      <c r="R11" s="10"/>
      <c r="S11" s="10"/>
      <c r="T11" s="10"/>
      <c r="U11" s="10"/>
      <c r="V11" s="10"/>
      <c r="W11" s="10"/>
    </row>
    <row r="12" spans="1:23" x14ac:dyDescent="0.25">
      <c r="A12" s="10"/>
      <c r="B12" s="10"/>
      <c r="C12" s="10"/>
      <c r="D12" s="10"/>
      <c r="E12" s="10"/>
      <c r="F12" s="10"/>
      <c r="G12" s="10"/>
      <c r="H12" s="10"/>
      <c r="I12" s="10"/>
      <c r="J12" s="10"/>
      <c r="K12" s="10"/>
      <c r="L12" s="10"/>
      <c r="M12" s="10"/>
      <c r="N12" s="10"/>
      <c r="O12" s="10"/>
      <c r="P12" s="10"/>
      <c r="Q12" s="10"/>
      <c r="R12" s="10"/>
      <c r="S12" s="10"/>
      <c r="T12" s="10"/>
      <c r="U12" s="10"/>
      <c r="V12" s="10"/>
      <c r="W12" s="10"/>
    </row>
    <row r="13" spans="1:23" x14ac:dyDescent="0.25">
      <c r="A13" s="10"/>
      <c r="B13" s="10"/>
      <c r="C13" s="10"/>
      <c r="D13" s="10"/>
      <c r="E13" s="10"/>
      <c r="F13" s="10"/>
      <c r="G13" s="10"/>
      <c r="H13" s="10"/>
      <c r="I13" s="10"/>
      <c r="J13" s="10"/>
      <c r="K13" s="10"/>
      <c r="L13" s="10"/>
      <c r="M13" s="10"/>
      <c r="N13" s="10"/>
      <c r="O13" s="10"/>
      <c r="P13" s="10"/>
      <c r="Q13" s="10"/>
      <c r="R13" s="10"/>
      <c r="S13" s="10"/>
      <c r="T13" s="10"/>
      <c r="U13" s="10"/>
      <c r="V13" s="10"/>
      <c r="W13" s="10"/>
    </row>
    <row r="14" spans="1:23" x14ac:dyDescent="0.25">
      <c r="A14" s="10"/>
      <c r="B14" s="10"/>
      <c r="C14" s="10"/>
      <c r="D14" s="10"/>
      <c r="E14" s="10"/>
      <c r="F14" s="10"/>
      <c r="G14" s="10"/>
      <c r="H14" s="10"/>
      <c r="I14" s="10"/>
      <c r="J14" s="10"/>
      <c r="K14" s="10"/>
      <c r="L14" s="10"/>
      <c r="M14" s="10"/>
      <c r="N14" s="10"/>
      <c r="O14" s="10"/>
      <c r="P14" s="10"/>
      <c r="Q14" s="10"/>
      <c r="R14" s="10"/>
      <c r="S14" s="10"/>
      <c r="T14" s="10"/>
      <c r="U14" s="10"/>
      <c r="V14" s="10"/>
      <c r="W14" s="10"/>
    </row>
    <row r="15" spans="1:23" x14ac:dyDescent="0.25">
      <c r="A15" s="10"/>
      <c r="B15" s="10"/>
      <c r="C15" s="10"/>
      <c r="D15" s="10"/>
      <c r="E15" s="10"/>
      <c r="F15" s="10"/>
      <c r="G15" s="10"/>
      <c r="H15" s="10"/>
      <c r="I15" s="10"/>
      <c r="J15" s="10"/>
      <c r="K15" s="10"/>
      <c r="L15" s="10"/>
      <c r="M15" s="10"/>
      <c r="N15" s="10"/>
      <c r="O15" s="10"/>
      <c r="P15" s="10"/>
      <c r="Q15" s="10"/>
      <c r="R15" s="10"/>
      <c r="S15" s="10"/>
      <c r="T15" s="10"/>
      <c r="U15" s="10"/>
      <c r="V15" s="10"/>
      <c r="W15" s="10"/>
    </row>
    <row r="16" spans="1:23" x14ac:dyDescent="0.25">
      <c r="A16" s="10"/>
      <c r="B16" s="10"/>
      <c r="C16" s="10"/>
      <c r="D16" s="10"/>
      <c r="E16" s="10"/>
      <c r="F16" s="10"/>
      <c r="G16" s="10"/>
      <c r="H16" s="10"/>
      <c r="I16" s="10"/>
      <c r="J16" s="10"/>
      <c r="K16" s="10"/>
      <c r="L16" s="10"/>
      <c r="M16" s="10"/>
      <c r="N16" s="10"/>
      <c r="O16" s="10"/>
      <c r="P16" s="10"/>
      <c r="Q16" s="10"/>
      <c r="R16" s="10"/>
      <c r="S16" s="10"/>
      <c r="T16" s="10"/>
      <c r="U16" s="10"/>
      <c r="V16" s="10"/>
      <c r="W16" s="10"/>
    </row>
    <row r="17" spans="1:23" x14ac:dyDescent="0.25">
      <c r="A17" s="10"/>
      <c r="B17" s="10"/>
      <c r="C17" s="10"/>
      <c r="D17" s="10"/>
      <c r="E17" s="10"/>
      <c r="F17" s="10"/>
      <c r="G17" s="10"/>
      <c r="H17" s="10"/>
      <c r="I17" s="10"/>
      <c r="J17" s="10"/>
      <c r="K17" s="10"/>
      <c r="L17" s="10"/>
      <c r="M17" s="10"/>
      <c r="N17" s="10"/>
      <c r="O17" s="10"/>
      <c r="P17" s="10"/>
      <c r="Q17" s="10"/>
      <c r="R17" s="10"/>
      <c r="S17" s="10"/>
      <c r="T17" s="10"/>
      <c r="U17" s="10"/>
      <c r="V17" s="10"/>
      <c r="W17" s="10"/>
    </row>
    <row r="18" spans="1:23" x14ac:dyDescent="0.25">
      <c r="A18" s="10"/>
      <c r="B18" s="10"/>
      <c r="C18" s="10"/>
      <c r="D18" s="10"/>
      <c r="E18" s="10"/>
      <c r="F18" s="10"/>
      <c r="G18" s="10"/>
      <c r="H18" s="10"/>
      <c r="I18" s="10"/>
      <c r="J18" s="10"/>
      <c r="K18" s="10"/>
      <c r="L18" s="10"/>
      <c r="M18" s="10"/>
      <c r="N18" s="10"/>
      <c r="O18" s="10"/>
      <c r="P18" s="10"/>
      <c r="Q18" s="10"/>
      <c r="R18" s="10"/>
      <c r="S18" s="10"/>
      <c r="T18" s="10"/>
      <c r="U18" s="10"/>
      <c r="V18" s="10"/>
      <c r="W18" s="10"/>
    </row>
    <row r="19" spans="1:23" x14ac:dyDescent="0.25">
      <c r="A19" s="10"/>
      <c r="B19" s="10"/>
      <c r="C19" s="10"/>
      <c r="D19" s="10"/>
      <c r="E19" s="10"/>
      <c r="F19" s="10"/>
      <c r="G19" s="10"/>
      <c r="H19" s="10"/>
      <c r="I19" s="10"/>
      <c r="J19" s="10"/>
      <c r="K19" s="10"/>
      <c r="L19" s="10"/>
      <c r="M19" s="10"/>
      <c r="N19" s="10"/>
      <c r="O19" s="10"/>
      <c r="P19" s="10"/>
      <c r="Q19" s="10"/>
      <c r="R19" s="10"/>
      <c r="S19" s="10"/>
      <c r="T19" s="10"/>
      <c r="U19" s="10"/>
      <c r="V19" s="10"/>
      <c r="W19" s="10"/>
    </row>
    <row r="20" spans="1:23" x14ac:dyDescent="0.25">
      <c r="A20" s="10"/>
      <c r="B20" s="10"/>
      <c r="C20" s="10"/>
      <c r="D20" s="10"/>
      <c r="E20" s="10"/>
      <c r="F20" s="10"/>
      <c r="G20" s="10"/>
      <c r="H20" s="10"/>
      <c r="I20" s="10"/>
      <c r="J20" s="10"/>
      <c r="K20" s="10"/>
      <c r="L20" s="10"/>
      <c r="M20" s="10"/>
      <c r="N20" s="10"/>
      <c r="O20" s="10"/>
      <c r="P20" s="10"/>
      <c r="Q20" s="10"/>
      <c r="R20" s="10"/>
      <c r="S20" s="10"/>
      <c r="T20" s="10"/>
      <c r="U20" s="10"/>
      <c r="V20" s="10"/>
      <c r="W20" s="10"/>
    </row>
    <row r="21" spans="1:23" x14ac:dyDescent="0.25">
      <c r="A21" s="10"/>
      <c r="B21" s="10"/>
      <c r="C21" s="10"/>
      <c r="D21" s="10"/>
      <c r="E21" s="10"/>
      <c r="F21" s="10"/>
      <c r="G21" s="10"/>
      <c r="H21" s="10"/>
      <c r="I21" s="10"/>
      <c r="J21" s="10"/>
      <c r="K21" s="10"/>
      <c r="L21" s="10"/>
      <c r="M21" s="10"/>
      <c r="N21" s="10"/>
      <c r="O21" s="10"/>
      <c r="P21" s="10"/>
      <c r="Q21" s="10"/>
      <c r="R21" s="10"/>
      <c r="S21" s="10"/>
      <c r="T21" s="10"/>
      <c r="U21" s="10"/>
      <c r="V21" s="10"/>
      <c r="W21" s="10"/>
    </row>
    <row r="22" spans="1:23" x14ac:dyDescent="0.25">
      <c r="A22" s="10"/>
      <c r="B22" s="10"/>
      <c r="C22" s="10"/>
      <c r="D22" s="10"/>
      <c r="E22" s="10"/>
      <c r="F22" s="10"/>
      <c r="G22" s="10"/>
      <c r="H22" s="10"/>
      <c r="I22" s="10"/>
      <c r="J22" s="10"/>
      <c r="K22" s="10"/>
      <c r="L22" s="10"/>
      <c r="M22" s="10"/>
      <c r="N22" s="10"/>
      <c r="O22" s="10"/>
      <c r="P22" s="10"/>
      <c r="Q22" s="10"/>
      <c r="R22" s="10"/>
      <c r="S22" s="10"/>
      <c r="T22" s="10"/>
      <c r="U22" s="10"/>
      <c r="V22" s="10"/>
      <c r="W22" s="10"/>
    </row>
    <row r="23" spans="1:23" x14ac:dyDescent="0.25">
      <c r="A23" s="10"/>
      <c r="B23" s="10"/>
      <c r="C23" s="10"/>
      <c r="D23" s="10"/>
      <c r="E23" s="10"/>
      <c r="F23" s="10"/>
      <c r="G23" s="10"/>
      <c r="H23" s="10"/>
      <c r="I23" s="10"/>
      <c r="J23" s="10"/>
      <c r="K23" s="10"/>
      <c r="L23" s="10"/>
      <c r="M23" s="10"/>
      <c r="N23" s="10"/>
      <c r="O23" s="10"/>
      <c r="P23" s="10"/>
      <c r="Q23" s="10"/>
      <c r="R23" s="10"/>
      <c r="S23" s="10"/>
      <c r="T23" s="10"/>
      <c r="U23" s="10"/>
      <c r="V23" s="10"/>
      <c r="W23" s="10"/>
    </row>
    <row r="24" spans="1:23" x14ac:dyDescent="0.25">
      <c r="A24" s="10"/>
      <c r="B24" s="10"/>
      <c r="C24" s="10"/>
      <c r="D24" s="10"/>
      <c r="E24" s="10"/>
      <c r="F24" s="10"/>
      <c r="G24" s="10"/>
      <c r="H24" s="10"/>
      <c r="I24" s="10"/>
      <c r="J24" s="10"/>
      <c r="K24" s="10"/>
      <c r="L24" s="10"/>
      <c r="M24" s="10"/>
      <c r="N24" s="10"/>
      <c r="O24" s="10"/>
      <c r="P24" s="10"/>
      <c r="Q24" s="10"/>
      <c r="R24" s="10"/>
      <c r="S24" s="10"/>
      <c r="T24" s="10"/>
      <c r="U24" s="10"/>
      <c r="V24" s="10"/>
      <c r="W24" s="10"/>
    </row>
    <row r="25" spans="1:23" x14ac:dyDescent="0.25">
      <c r="A25" s="10"/>
      <c r="B25" s="10"/>
      <c r="C25" s="10"/>
      <c r="D25" s="10"/>
      <c r="E25" s="10"/>
      <c r="F25" s="10"/>
      <c r="G25" s="10"/>
      <c r="H25" s="10"/>
      <c r="I25" s="10"/>
      <c r="J25" s="10"/>
      <c r="K25" s="10"/>
      <c r="L25" s="10"/>
      <c r="M25" s="10"/>
      <c r="N25" s="10"/>
      <c r="O25" s="10"/>
      <c r="P25" s="10"/>
      <c r="Q25" s="10"/>
      <c r="R25" s="10"/>
      <c r="S25" s="10"/>
      <c r="T25" s="10"/>
      <c r="U25" s="10"/>
      <c r="V25" s="10"/>
      <c r="W25" s="10"/>
    </row>
    <row r="26" spans="1:23" x14ac:dyDescent="0.25">
      <c r="A26" s="10"/>
      <c r="B26" s="10"/>
      <c r="C26" s="10"/>
      <c r="D26" s="10"/>
      <c r="E26" s="10"/>
      <c r="F26" s="10"/>
      <c r="G26" s="10"/>
      <c r="H26" s="10"/>
      <c r="I26" s="10"/>
      <c r="J26" s="10"/>
      <c r="K26" s="10"/>
      <c r="L26" s="10"/>
      <c r="M26" s="10"/>
      <c r="N26" s="10"/>
      <c r="O26" s="10"/>
      <c r="P26" s="10"/>
      <c r="Q26" s="10"/>
      <c r="R26" s="10"/>
      <c r="S26" s="10"/>
      <c r="T26" s="10"/>
      <c r="U26" s="10"/>
      <c r="V26" s="10"/>
      <c r="W26" s="10"/>
    </row>
    <row r="27" spans="1:23" x14ac:dyDescent="0.25">
      <c r="A27" s="10"/>
      <c r="B27" s="10"/>
      <c r="C27" s="10"/>
      <c r="D27" s="10"/>
      <c r="E27" s="10"/>
      <c r="F27" s="10"/>
      <c r="G27" s="10"/>
      <c r="H27" s="10"/>
      <c r="I27" s="10"/>
      <c r="J27" s="10"/>
      <c r="K27" s="10"/>
      <c r="L27" s="10"/>
      <c r="M27" s="10"/>
      <c r="N27" s="10"/>
      <c r="O27" s="10"/>
      <c r="P27" s="10"/>
      <c r="Q27" s="10"/>
      <c r="R27" s="10"/>
      <c r="S27" s="10"/>
      <c r="T27" s="10"/>
      <c r="U27" s="10"/>
      <c r="V27" s="10"/>
      <c r="W27" s="10"/>
    </row>
    <row r="28" spans="1:23" x14ac:dyDescent="0.25">
      <c r="A28" s="10"/>
      <c r="B28" s="10"/>
      <c r="C28" s="10"/>
      <c r="D28" s="10"/>
      <c r="E28" s="10"/>
      <c r="F28" s="10"/>
      <c r="G28" s="10"/>
      <c r="H28" s="10"/>
      <c r="I28" s="10"/>
      <c r="J28" s="10"/>
      <c r="K28" s="10"/>
      <c r="L28" s="10"/>
      <c r="M28" s="10"/>
      <c r="N28" s="10"/>
      <c r="O28" s="10"/>
      <c r="P28" s="10"/>
      <c r="Q28" s="10"/>
      <c r="R28" s="10"/>
      <c r="S28" s="10"/>
      <c r="T28" s="10"/>
      <c r="U28" s="10"/>
      <c r="V28" s="10"/>
      <c r="W28" s="10"/>
    </row>
    <row r="29" spans="1:23" x14ac:dyDescent="0.25">
      <c r="A29" s="10"/>
      <c r="B29" s="10"/>
      <c r="C29" s="10"/>
      <c r="D29" s="10"/>
      <c r="E29" s="10"/>
      <c r="F29" s="10"/>
      <c r="G29" s="10"/>
      <c r="H29" s="10"/>
      <c r="I29" s="10"/>
      <c r="J29" s="10"/>
      <c r="K29" s="10"/>
      <c r="L29" s="10"/>
      <c r="M29" s="10"/>
      <c r="N29" s="10"/>
      <c r="O29" s="10"/>
      <c r="P29" s="10"/>
      <c r="Q29" s="10"/>
      <c r="R29" s="10"/>
      <c r="S29" s="10"/>
      <c r="T29" s="10"/>
      <c r="U29" s="10"/>
      <c r="V29" s="10"/>
      <c r="W29" s="10"/>
    </row>
    <row r="30" spans="1:23" x14ac:dyDescent="0.25">
      <c r="A30" s="10"/>
      <c r="B30" s="10"/>
      <c r="C30" s="10"/>
      <c r="D30" s="10"/>
      <c r="E30" s="10"/>
      <c r="F30" s="10"/>
      <c r="G30" s="10"/>
      <c r="H30" s="10"/>
      <c r="I30" s="10"/>
      <c r="J30" s="10"/>
      <c r="K30" s="10"/>
      <c r="L30" s="10"/>
      <c r="M30" s="10"/>
      <c r="N30" s="10"/>
      <c r="O30" s="10"/>
      <c r="P30" s="10"/>
      <c r="Q30" s="10"/>
      <c r="R30" s="10"/>
      <c r="S30" s="10"/>
      <c r="T30" s="10"/>
      <c r="U30" s="10"/>
      <c r="V30" s="10"/>
      <c r="W30" s="10"/>
    </row>
    <row r="31" spans="1:23" x14ac:dyDescent="0.25">
      <c r="A31" s="10"/>
      <c r="B31" s="10"/>
      <c r="C31" s="10"/>
      <c r="D31" s="10"/>
      <c r="E31" s="10"/>
      <c r="F31" s="10"/>
      <c r="G31" s="10"/>
      <c r="H31" s="10"/>
      <c r="I31" s="10"/>
      <c r="J31" s="10"/>
      <c r="K31" s="10"/>
      <c r="L31" s="10"/>
      <c r="M31" s="10"/>
      <c r="N31" s="10"/>
      <c r="O31" s="10"/>
      <c r="P31" s="10"/>
      <c r="Q31" s="10"/>
      <c r="R31" s="10"/>
      <c r="S31" s="10"/>
      <c r="T31" s="10"/>
      <c r="U31" s="10"/>
      <c r="V31" s="10"/>
      <c r="W31" s="10"/>
    </row>
    <row r="32" spans="1:23" x14ac:dyDescent="0.25">
      <c r="A32" s="10"/>
      <c r="B32" s="10"/>
      <c r="C32" s="10"/>
      <c r="D32" s="10"/>
      <c r="E32" s="10"/>
      <c r="F32" s="10"/>
      <c r="G32" s="10"/>
      <c r="H32" s="10"/>
      <c r="I32" s="10"/>
      <c r="J32" s="10"/>
      <c r="K32" s="10"/>
      <c r="L32" s="10"/>
      <c r="M32" s="10"/>
      <c r="N32" s="10"/>
      <c r="O32" s="10"/>
      <c r="P32" s="10"/>
      <c r="Q32" s="10"/>
      <c r="R32" s="10"/>
      <c r="S32" s="10"/>
      <c r="T32" s="10"/>
      <c r="U32" s="10"/>
      <c r="V32" s="10"/>
      <c r="W32" s="10"/>
    </row>
    <row r="33" spans="1:23" x14ac:dyDescent="0.25">
      <c r="A33" s="10"/>
      <c r="B33" s="10"/>
      <c r="C33" s="10"/>
      <c r="D33" s="10"/>
      <c r="E33" s="10"/>
      <c r="F33" s="10"/>
      <c r="G33" s="10"/>
      <c r="H33" s="10"/>
      <c r="I33" s="10"/>
      <c r="J33" s="10"/>
      <c r="K33" s="10"/>
      <c r="L33" s="10"/>
      <c r="M33" s="10"/>
      <c r="N33" s="10"/>
      <c r="O33" s="10"/>
      <c r="P33" s="10"/>
      <c r="Q33" s="10"/>
      <c r="R33" s="10"/>
      <c r="S33" s="10"/>
      <c r="T33" s="10"/>
      <c r="U33" s="10"/>
      <c r="V33" s="10"/>
      <c r="W33" s="10"/>
    </row>
    <row r="34" spans="1:23" x14ac:dyDescent="0.25">
      <c r="A34" s="10"/>
      <c r="B34" s="10"/>
      <c r="C34" s="10"/>
      <c r="D34" s="10"/>
      <c r="E34" s="10"/>
      <c r="F34" s="10"/>
      <c r="G34" s="10"/>
      <c r="H34" s="10"/>
      <c r="I34" s="10"/>
      <c r="J34" s="10"/>
      <c r="K34" s="10"/>
      <c r="L34" s="10"/>
      <c r="M34" s="10"/>
      <c r="N34" s="10"/>
      <c r="O34" s="10"/>
      <c r="P34" s="10"/>
      <c r="Q34" s="10"/>
      <c r="R34" s="10"/>
      <c r="S34" s="10"/>
      <c r="T34" s="10"/>
      <c r="U34" s="10"/>
      <c r="V34" s="10"/>
      <c r="W34" s="10"/>
    </row>
    <row r="35" spans="1:23" x14ac:dyDescent="0.25">
      <c r="A35" s="10"/>
      <c r="B35" s="10"/>
      <c r="C35" s="10"/>
      <c r="D35" s="10"/>
      <c r="E35" s="10"/>
      <c r="F35" s="10"/>
      <c r="G35" s="10"/>
      <c r="H35" s="10"/>
      <c r="I35" s="10"/>
      <c r="J35" s="10"/>
      <c r="K35" s="10"/>
      <c r="L35" s="10"/>
      <c r="M35" s="10"/>
      <c r="N35" s="10"/>
      <c r="O35" s="10"/>
      <c r="P35" s="10"/>
      <c r="Q35" s="10"/>
      <c r="R35" s="10"/>
      <c r="S35" s="10"/>
      <c r="T35" s="10"/>
      <c r="U35" s="10"/>
      <c r="V35" s="10"/>
      <c r="W35" s="10"/>
    </row>
    <row r="36" spans="1:23" x14ac:dyDescent="0.25">
      <c r="A36" s="10"/>
      <c r="B36" s="10"/>
      <c r="C36" s="10"/>
      <c r="D36" s="10"/>
      <c r="E36" s="10"/>
      <c r="F36" s="10"/>
      <c r="G36" s="10"/>
      <c r="H36" s="10"/>
      <c r="I36" s="10"/>
      <c r="J36" s="10"/>
      <c r="K36" s="10"/>
      <c r="L36" s="10"/>
      <c r="M36" s="10"/>
      <c r="N36" s="10"/>
      <c r="O36" s="10"/>
      <c r="P36" s="10"/>
      <c r="Q36" s="10"/>
      <c r="R36" s="10"/>
      <c r="S36" s="10"/>
      <c r="T36" s="10"/>
      <c r="U36" s="10"/>
      <c r="V36" s="10"/>
      <c r="W36" s="10"/>
    </row>
    <row r="37" spans="1:23" x14ac:dyDescent="0.25">
      <c r="A37" s="10"/>
      <c r="B37" s="10"/>
      <c r="C37" s="10"/>
      <c r="D37" s="10"/>
      <c r="E37" s="10"/>
      <c r="F37" s="10"/>
      <c r="G37" s="10"/>
      <c r="H37" s="10"/>
      <c r="I37" s="10"/>
      <c r="J37" s="10"/>
      <c r="K37" s="10"/>
      <c r="L37" s="10"/>
      <c r="M37" s="10"/>
      <c r="N37" s="10"/>
      <c r="O37" s="10"/>
      <c r="P37" s="10"/>
      <c r="Q37" s="10"/>
      <c r="R37" s="10"/>
      <c r="S37" s="10"/>
      <c r="T37" s="10"/>
      <c r="U37" s="10"/>
      <c r="V37" s="10"/>
      <c r="W37" s="10"/>
    </row>
    <row r="38" spans="1:23" x14ac:dyDescent="0.25">
      <c r="A38" s="10"/>
      <c r="B38" s="10"/>
      <c r="C38" s="10"/>
      <c r="D38" s="10"/>
      <c r="E38" s="10"/>
      <c r="F38" s="10"/>
      <c r="G38" s="10"/>
      <c r="H38" s="10"/>
      <c r="I38" s="10"/>
      <c r="J38" s="10"/>
      <c r="K38" s="10"/>
      <c r="L38" s="10"/>
      <c r="M38" s="10"/>
      <c r="N38" s="10"/>
      <c r="O38" s="10"/>
      <c r="P38" s="10"/>
      <c r="Q38" s="10"/>
      <c r="R38" s="10"/>
      <c r="S38" s="10"/>
      <c r="T38" s="10"/>
      <c r="U38" s="10"/>
      <c r="V38" s="10"/>
      <c r="W38" s="10"/>
    </row>
    <row r="39" spans="1:23" x14ac:dyDescent="0.25">
      <c r="A39" s="10"/>
      <c r="B39" s="10"/>
      <c r="C39" s="10"/>
      <c r="D39" s="10"/>
      <c r="E39" s="10"/>
      <c r="F39" s="10"/>
      <c r="G39" s="10"/>
      <c r="H39" s="10"/>
      <c r="I39" s="10"/>
      <c r="J39" s="10"/>
      <c r="K39" s="10"/>
      <c r="L39" s="10"/>
      <c r="M39" s="10"/>
      <c r="N39" s="10"/>
      <c r="O39" s="10"/>
      <c r="P39" s="10"/>
      <c r="Q39" s="10"/>
      <c r="R39" s="10"/>
      <c r="S39" s="10"/>
      <c r="T39" s="10"/>
      <c r="U39" s="10"/>
      <c r="V39" s="10"/>
      <c r="W39" s="10"/>
    </row>
    <row r="40" spans="1:23" x14ac:dyDescent="0.25">
      <c r="A40" s="10"/>
      <c r="B40" s="10"/>
      <c r="C40" s="10"/>
      <c r="D40" s="10"/>
      <c r="E40" s="10"/>
      <c r="F40" s="10"/>
      <c r="G40" s="10"/>
      <c r="H40" s="10"/>
      <c r="I40" s="10"/>
      <c r="J40" s="10"/>
      <c r="K40" s="10"/>
      <c r="L40" s="10"/>
      <c r="M40" s="10"/>
      <c r="N40" s="10"/>
      <c r="O40" s="10"/>
      <c r="P40" s="10"/>
      <c r="Q40" s="10"/>
      <c r="R40" s="10"/>
      <c r="S40" s="10"/>
      <c r="T40" s="10"/>
      <c r="U40" s="10"/>
      <c r="V40" s="10"/>
      <c r="W40" s="10"/>
    </row>
    <row r="41" spans="1:23" x14ac:dyDescent="0.25">
      <c r="A41" s="10"/>
      <c r="B41" s="10"/>
      <c r="C41" s="10"/>
      <c r="D41" s="10"/>
      <c r="E41" s="10"/>
      <c r="F41" s="10"/>
      <c r="G41" s="10"/>
      <c r="H41" s="10"/>
      <c r="I41" s="10"/>
      <c r="J41" s="10"/>
      <c r="K41" s="10"/>
      <c r="L41" s="10"/>
      <c r="M41" s="10"/>
      <c r="N41" s="10"/>
      <c r="O41" s="10"/>
      <c r="P41" s="10"/>
      <c r="Q41" s="10"/>
      <c r="R41" s="10"/>
      <c r="S41" s="10"/>
      <c r="T41" s="10"/>
      <c r="U41" s="10"/>
      <c r="V41" s="10"/>
      <c r="W41" s="10"/>
    </row>
    <row r="42" spans="1:23" x14ac:dyDescent="0.25">
      <c r="A42" s="10"/>
      <c r="B42" s="10"/>
      <c r="C42" s="10"/>
      <c r="D42" s="10"/>
      <c r="E42" s="10"/>
      <c r="F42" s="10"/>
      <c r="G42" s="10"/>
      <c r="H42" s="10"/>
      <c r="I42" s="10"/>
      <c r="J42" s="10"/>
      <c r="K42" s="10"/>
      <c r="L42" s="10"/>
      <c r="M42" s="10"/>
      <c r="N42" s="10"/>
      <c r="O42" s="10"/>
      <c r="P42" s="10"/>
      <c r="Q42" s="10"/>
      <c r="R42" s="10"/>
      <c r="S42" s="10"/>
      <c r="T42" s="10"/>
      <c r="U42" s="10"/>
      <c r="V42" s="10"/>
      <c r="W42" s="10"/>
    </row>
    <row r="43" spans="1:23" x14ac:dyDescent="0.25">
      <c r="A43" s="10"/>
      <c r="B43" s="10"/>
      <c r="C43" s="10"/>
      <c r="D43" s="10"/>
      <c r="E43" s="10"/>
      <c r="F43" s="10"/>
      <c r="G43" s="10"/>
      <c r="H43" s="10"/>
      <c r="I43" s="10"/>
      <c r="J43" s="10"/>
      <c r="K43" s="10"/>
      <c r="L43" s="10"/>
      <c r="M43" s="10"/>
      <c r="N43" s="10"/>
      <c r="O43" s="10"/>
      <c r="P43" s="10"/>
      <c r="Q43" s="10"/>
      <c r="R43" s="10"/>
      <c r="S43" s="10"/>
      <c r="T43" s="10"/>
      <c r="U43" s="10"/>
      <c r="V43" s="10"/>
      <c r="W43" s="10"/>
    </row>
    <row r="44" spans="1:23" x14ac:dyDescent="0.25">
      <c r="A44" s="10"/>
      <c r="B44" s="10"/>
      <c r="C44" s="10"/>
      <c r="D44" s="10"/>
      <c r="E44" s="10"/>
      <c r="F44" s="10"/>
      <c r="G44" s="10"/>
      <c r="H44" s="10"/>
      <c r="I44" s="10"/>
      <c r="J44" s="10"/>
      <c r="K44" s="10"/>
      <c r="L44" s="10"/>
      <c r="M44" s="10"/>
      <c r="N44" s="10"/>
      <c r="O44" s="10"/>
      <c r="P44" s="10"/>
      <c r="Q44" s="10"/>
      <c r="R44" s="10"/>
      <c r="S44" s="10"/>
      <c r="T44" s="10"/>
      <c r="U44" s="10"/>
      <c r="V44" s="10"/>
      <c r="W44" s="10"/>
    </row>
    <row r="45" spans="1:23" x14ac:dyDescent="0.25">
      <c r="A45" s="10"/>
      <c r="B45" s="10"/>
      <c r="C45" s="10"/>
      <c r="D45" s="10"/>
      <c r="E45" s="10"/>
      <c r="F45" s="10"/>
      <c r="G45" s="10"/>
      <c r="H45" s="10"/>
      <c r="I45" s="10"/>
      <c r="J45" s="10"/>
      <c r="K45" s="10"/>
      <c r="L45" s="10"/>
      <c r="M45" s="10"/>
      <c r="N45" s="10"/>
      <c r="O45" s="10"/>
      <c r="P45" s="10"/>
      <c r="Q45" s="10"/>
      <c r="R45" s="10"/>
      <c r="S45" s="10"/>
      <c r="T45" s="10"/>
      <c r="U45" s="10"/>
      <c r="V45" s="10"/>
      <c r="W45" s="10"/>
    </row>
    <row r="46" spans="1:23" x14ac:dyDescent="0.25">
      <c r="A46" s="10"/>
      <c r="B46" s="10"/>
      <c r="C46" s="10"/>
      <c r="D46" s="10"/>
      <c r="E46" s="10"/>
      <c r="F46" s="10"/>
      <c r="G46" s="10"/>
      <c r="H46" s="10"/>
      <c r="I46" s="10"/>
      <c r="J46" s="10"/>
      <c r="K46" s="10"/>
      <c r="L46" s="10"/>
      <c r="M46" s="10"/>
      <c r="N46" s="10"/>
      <c r="O46" s="10"/>
      <c r="P46" s="10"/>
      <c r="Q46" s="10"/>
      <c r="R46" s="10"/>
      <c r="S46" s="10"/>
      <c r="T46" s="10"/>
      <c r="U46" s="10"/>
      <c r="V46" s="10"/>
      <c r="W46" s="10"/>
    </row>
    <row r="47" spans="1:23" x14ac:dyDescent="0.25">
      <c r="A47" s="10"/>
      <c r="B47" s="10"/>
      <c r="C47" s="10"/>
      <c r="D47" s="10"/>
      <c r="E47" s="10"/>
      <c r="F47" s="10"/>
      <c r="G47" s="10"/>
      <c r="H47" s="10"/>
      <c r="I47" s="10"/>
      <c r="J47" s="10"/>
      <c r="K47" s="10"/>
      <c r="L47" s="10"/>
      <c r="M47" s="10"/>
      <c r="N47" s="10"/>
      <c r="O47" s="10"/>
      <c r="P47" s="10"/>
      <c r="Q47" s="10"/>
      <c r="R47" s="10"/>
      <c r="S47" s="10"/>
      <c r="T47" s="10"/>
      <c r="U47" s="10"/>
      <c r="V47" s="10"/>
      <c r="W47" s="10"/>
    </row>
    <row r="48" spans="1:23" x14ac:dyDescent="0.25">
      <c r="A48" s="10"/>
      <c r="B48" s="10"/>
      <c r="C48" s="10"/>
      <c r="D48" s="10"/>
      <c r="E48" s="10"/>
      <c r="F48" s="10"/>
      <c r="G48" s="10"/>
      <c r="H48" s="10"/>
      <c r="I48" s="10"/>
      <c r="J48" s="10"/>
      <c r="K48" s="10"/>
      <c r="L48" s="10"/>
      <c r="M48" s="10"/>
      <c r="N48" s="10"/>
      <c r="O48" s="10"/>
      <c r="P48" s="10"/>
      <c r="Q48" s="10"/>
      <c r="R48" s="10"/>
      <c r="S48" s="10"/>
      <c r="T48" s="10"/>
      <c r="U48" s="10"/>
      <c r="V48" s="10"/>
      <c r="W48" s="10"/>
    </row>
    <row r="49" spans="1:23" x14ac:dyDescent="0.25">
      <c r="A49" s="10"/>
      <c r="B49" s="10"/>
      <c r="C49" s="10"/>
      <c r="D49" s="10"/>
      <c r="E49" s="10"/>
      <c r="F49" s="10"/>
      <c r="G49" s="10"/>
      <c r="H49" s="10"/>
      <c r="I49" s="10"/>
      <c r="J49" s="10"/>
      <c r="K49" s="10"/>
      <c r="L49" s="10"/>
      <c r="M49" s="10"/>
      <c r="N49" s="10"/>
      <c r="O49" s="10"/>
      <c r="P49" s="10"/>
      <c r="Q49" s="10"/>
      <c r="R49" s="10"/>
      <c r="S49" s="10"/>
      <c r="T49" s="10"/>
      <c r="U49" s="10"/>
      <c r="V49" s="10"/>
      <c r="W49" s="10"/>
    </row>
    <row r="50" spans="1:23" x14ac:dyDescent="0.25">
      <c r="A50" s="10"/>
      <c r="B50" s="10"/>
      <c r="C50" s="10"/>
      <c r="D50" s="10"/>
      <c r="E50" s="10"/>
      <c r="F50" s="10"/>
      <c r="G50" s="10"/>
      <c r="H50" s="10"/>
      <c r="I50" s="10"/>
      <c r="J50" s="10"/>
      <c r="K50" s="10"/>
      <c r="L50" s="10"/>
      <c r="M50" s="10"/>
      <c r="N50" s="10"/>
      <c r="O50" s="10"/>
      <c r="P50" s="10"/>
      <c r="Q50" s="10"/>
      <c r="R50" s="10"/>
      <c r="S50" s="10"/>
      <c r="T50" s="10"/>
      <c r="U50" s="10"/>
      <c r="V50" s="10"/>
      <c r="W50" s="10"/>
    </row>
    <row r="51" spans="1:23" x14ac:dyDescent="0.25">
      <c r="A51" s="10"/>
      <c r="B51" s="10"/>
      <c r="C51" s="10"/>
      <c r="D51" s="10"/>
      <c r="E51" s="10"/>
      <c r="F51" s="10"/>
      <c r="G51" s="10"/>
      <c r="H51" s="10"/>
      <c r="I51" s="10"/>
      <c r="J51" s="10"/>
      <c r="K51" s="10"/>
      <c r="L51" s="10"/>
      <c r="M51" s="10"/>
      <c r="N51" s="10"/>
      <c r="O51" s="10"/>
      <c r="P51" s="10"/>
      <c r="Q51" s="10"/>
      <c r="R51" s="10"/>
      <c r="S51" s="10"/>
      <c r="T51" s="10"/>
      <c r="U51" s="10"/>
      <c r="V51" s="10"/>
      <c r="W51" s="10"/>
    </row>
    <row r="52" spans="1:23" x14ac:dyDescent="0.25">
      <c r="A52" s="10"/>
      <c r="B52" s="10"/>
      <c r="C52" s="10"/>
      <c r="D52" s="10"/>
      <c r="E52" s="10"/>
      <c r="F52" s="10"/>
      <c r="G52" s="10"/>
      <c r="H52" s="10"/>
      <c r="I52" s="10"/>
      <c r="J52" s="10"/>
      <c r="K52" s="10"/>
      <c r="L52" s="10"/>
      <c r="M52" s="10"/>
      <c r="N52" s="10"/>
      <c r="O52" s="10"/>
      <c r="P52" s="10"/>
      <c r="Q52" s="10"/>
      <c r="R52" s="10"/>
      <c r="S52" s="10"/>
      <c r="T52" s="10"/>
      <c r="U52" s="10"/>
      <c r="V52" s="10"/>
      <c r="W52" s="10"/>
    </row>
    <row r="53" spans="1:23" x14ac:dyDescent="0.25">
      <c r="A53" s="10"/>
      <c r="B53" s="10"/>
      <c r="C53" s="10"/>
      <c r="D53" s="10"/>
      <c r="E53" s="10"/>
      <c r="F53" s="10"/>
      <c r="G53" s="10"/>
      <c r="H53" s="10"/>
      <c r="I53" s="10"/>
      <c r="J53" s="10"/>
      <c r="K53" s="10"/>
      <c r="L53" s="10"/>
      <c r="M53" s="10"/>
      <c r="N53" s="10"/>
      <c r="O53" s="10"/>
      <c r="P53" s="10"/>
      <c r="Q53" s="10"/>
      <c r="R53" s="10"/>
      <c r="S53" s="10"/>
      <c r="T53" s="10"/>
      <c r="U53" s="10"/>
      <c r="V53" s="10"/>
      <c r="W53" s="10"/>
    </row>
    <row r="54" spans="1:23" x14ac:dyDescent="0.25">
      <c r="A54" s="10"/>
      <c r="B54" s="10"/>
      <c r="C54" s="10"/>
      <c r="D54" s="10"/>
      <c r="E54" s="10"/>
      <c r="F54" s="10"/>
      <c r="G54" s="10"/>
      <c r="H54" s="10"/>
      <c r="I54" s="10"/>
      <c r="J54" s="10"/>
      <c r="K54" s="10"/>
      <c r="L54" s="10"/>
      <c r="M54" s="10"/>
      <c r="N54" s="10"/>
      <c r="O54" s="10"/>
      <c r="P54" s="10"/>
      <c r="Q54" s="10"/>
      <c r="R54" s="10"/>
      <c r="S54" s="10"/>
      <c r="T54" s="10"/>
      <c r="U54" s="10"/>
      <c r="V54" s="10"/>
      <c r="W54" s="10"/>
    </row>
    <row r="55" spans="1:23" x14ac:dyDescent="0.25">
      <c r="A55" s="10"/>
      <c r="B55" s="10"/>
      <c r="C55" s="10"/>
      <c r="D55" s="10"/>
      <c r="E55" s="10"/>
      <c r="F55" s="10"/>
      <c r="G55" s="10"/>
      <c r="H55" s="10"/>
      <c r="I55" s="10"/>
      <c r="J55" s="10"/>
      <c r="K55" s="10"/>
      <c r="L55" s="10"/>
      <c r="M55" s="10"/>
      <c r="N55" s="10"/>
      <c r="O55" s="10"/>
      <c r="P55" s="10"/>
      <c r="Q55" s="10"/>
      <c r="R55" s="10"/>
      <c r="S55" s="10"/>
      <c r="T55" s="10"/>
      <c r="U55" s="10"/>
      <c r="V55" s="10"/>
      <c r="W55" s="10"/>
    </row>
    <row r="56" spans="1:23" x14ac:dyDescent="0.25">
      <c r="A56" s="10"/>
      <c r="B56" s="10"/>
      <c r="C56" s="10"/>
      <c r="D56" s="10"/>
      <c r="E56" s="10"/>
      <c r="F56" s="10"/>
      <c r="G56" s="10"/>
      <c r="H56" s="10"/>
      <c r="I56" s="10"/>
      <c r="J56" s="10"/>
      <c r="K56" s="10"/>
      <c r="L56" s="10"/>
      <c r="M56" s="10"/>
      <c r="N56" s="10"/>
      <c r="O56" s="10"/>
      <c r="P56" s="10"/>
      <c r="Q56" s="10"/>
      <c r="R56" s="10"/>
      <c r="S56" s="10"/>
      <c r="T56" s="10"/>
      <c r="U56" s="10"/>
      <c r="V56" s="10"/>
      <c r="W56" s="10"/>
    </row>
    <row r="57" spans="1:23" x14ac:dyDescent="0.25">
      <c r="A57" s="10"/>
      <c r="B57" s="10"/>
      <c r="C57" s="10"/>
      <c r="D57" s="10"/>
      <c r="E57" s="10"/>
      <c r="F57" s="10"/>
      <c r="G57" s="10"/>
      <c r="H57" s="10"/>
      <c r="I57" s="10"/>
      <c r="J57" s="10"/>
      <c r="K57" s="10"/>
      <c r="L57" s="10"/>
      <c r="M57" s="10"/>
      <c r="N57" s="10"/>
      <c r="O57" s="10"/>
      <c r="P57" s="10"/>
      <c r="Q57" s="10"/>
      <c r="R57" s="10"/>
      <c r="S57" s="10"/>
      <c r="T57" s="10"/>
      <c r="U57" s="10"/>
      <c r="V57" s="10"/>
      <c r="W57" s="10"/>
    </row>
    <row r="58" spans="1:23" x14ac:dyDescent="0.25">
      <c r="A58" s="10"/>
      <c r="B58" s="10"/>
      <c r="C58" s="10"/>
      <c r="D58" s="10"/>
      <c r="E58" s="10"/>
      <c r="F58" s="10"/>
      <c r="G58" s="10"/>
      <c r="H58" s="10"/>
      <c r="I58" s="10"/>
      <c r="J58" s="10"/>
      <c r="K58" s="10"/>
      <c r="L58" s="10"/>
      <c r="M58" s="10"/>
      <c r="N58" s="10"/>
      <c r="O58" s="10"/>
      <c r="P58" s="10"/>
      <c r="Q58" s="10"/>
      <c r="R58" s="10"/>
      <c r="S58" s="10"/>
      <c r="T58" s="10"/>
      <c r="U58" s="10"/>
      <c r="V58" s="10"/>
      <c r="W58" s="10"/>
    </row>
    <row r="59" spans="1:23" x14ac:dyDescent="0.25">
      <c r="A59" s="10"/>
      <c r="B59" s="10"/>
      <c r="C59" s="10"/>
      <c r="D59" s="10"/>
      <c r="E59" s="10"/>
      <c r="F59" s="10"/>
      <c r="G59" s="10"/>
      <c r="H59" s="10"/>
      <c r="I59" s="10"/>
      <c r="J59" s="10"/>
      <c r="K59" s="10"/>
      <c r="L59" s="10"/>
      <c r="M59" s="10"/>
      <c r="N59" s="10"/>
      <c r="O59" s="10"/>
      <c r="P59" s="10"/>
      <c r="Q59" s="10"/>
      <c r="R59" s="10"/>
      <c r="S59" s="10"/>
      <c r="T59" s="10"/>
      <c r="U59" s="10"/>
      <c r="V59" s="10"/>
      <c r="W59" s="10"/>
    </row>
    <row r="60" spans="1:23" x14ac:dyDescent="0.25">
      <c r="A60" s="10"/>
      <c r="B60" s="10"/>
      <c r="C60" s="10"/>
      <c r="D60" s="10"/>
      <c r="E60" s="10"/>
      <c r="F60" s="10"/>
      <c r="G60" s="10"/>
      <c r="H60" s="10"/>
      <c r="I60" s="10"/>
      <c r="J60" s="10"/>
      <c r="K60" s="10"/>
      <c r="L60" s="10"/>
      <c r="M60" s="10"/>
      <c r="N60" s="10"/>
      <c r="O60" s="10"/>
      <c r="P60" s="10"/>
      <c r="Q60" s="10"/>
      <c r="R60" s="10"/>
      <c r="S60" s="10"/>
      <c r="T60" s="10"/>
      <c r="U60" s="10"/>
      <c r="V60" s="10"/>
      <c r="W60" s="10"/>
    </row>
    <row r="61" spans="1:23" x14ac:dyDescent="0.25">
      <c r="A61" s="10"/>
      <c r="B61" s="10"/>
      <c r="C61" s="10"/>
      <c r="D61" s="10"/>
      <c r="E61" s="10"/>
      <c r="F61" s="10"/>
      <c r="G61" s="10"/>
      <c r="H61" s="10"/>
      <c r="I61" s="10"/>
      <c r="J61" s="10"/>
      <c r="K61" s="10"/>
      <c r="L61" s="10"/>
      <c r="M61" s="10"/>
      <c r="N61" s="10"/>
      <c r="O61" s="10"/>
      <c r="P61" s="10"/>
      <c r="Q61" s="10"/>
      <c r="R61" s="10"/>
      <c r="S61" s="10"/>
      <c r="T61" s="10"/>
      <c r="U61" s="10"/>
      <c r="V61" s="10"/>
      <c r="W61" s="10"/>
    </row>
    <row r="62" spans="1:23" x14ac:dyDescent="0.25">
      <c r="A62" s="10"/>
      <c r="B62" s="10"/>
      <c r="C62" s="10"/>
      <c r="D62" s="10"/>
      <c r="E62" s="10"/>
      <c r="F62" s="10"/>
      <c r="G62" s="10"/>
      <c r="H62" s="10"/>
      <c r="I62" s="10"/>
      <c r="J62" s="10"/>
      <c r="K62" s="10"/>
      <c r="L62" s="10"/>
      <c r="M62" s="10"/>
      <c r="N62" s="10"/>
      <c r="O62" s="10"/>
      <c r="P62" s="10"/>
      <c r="Q62" s="10"/>
      <c r="R62" s="10"/>
      <c r="S62" s="10"/>
      <c r="T62" s="10"/>
      <c r="U62" s="10"/>
      <c r="V62" s="10"/>
      <c r="W62" s="10"/>
    </row>
    <row r="63" spans="1:23" x14ac:dyDescent="0.25">
      <c r="A63" s="10"/>
      <c r="B63" s="10"/>
      <c r="C63" s="10"/>
      <c r="D63" s="10"/>
      <c r="E63" s="10"/>
      <c r="F63" s="10"/>
      <c r="G63" s="10"/>
      <c r="H63" s="10"/>
      <c r="I63" s="10"/>
      <c r="J63" s="10"/>
      <c r="K63" s="10"/>
      <c r="L63" s="10"/>
      <c r="M63" s="10"/>
      <c r="N63" s="10"/>
      <c r="O63" s="10"/>
      <c r="P63" s="10"/>
      <c r="Q63" s="10"/>
      <c r="R63" s="10"/>
      <c r="S63" s="10"/>
      <c r="T63" s="10"/>
      <c r="U63" s="10"/>
      <c r="V63" s="10"/>
      <c r="W63" s="10"/>
    </row>
    <row r="64" spans="1:23" x14ac:dyDescent="0.25">
      <c r="A64" s="10"/>
      <c r="B64" s="10"/>
      <c r="C64" s="10"/>
      <c r="D64" s="10"/>
      <c r="E64" s="10"/>
      <c r="F64" s="10"/>
      <c r="G64" s="10"/>
      <c r="H64" s="10"/>
      <c r="I64" s="10"/>
      <c r="J64" s="10"/>
      <c r="K64" s="10"/>
      <c r="L64" s="10"/>
      <c r="M64" s="10"/>
      <c r="N64" s="10"/>
      <c r="O64" s="10"/>
      <c r="P64" s="10"/>
      <c r="Q64" s="10"/>
      <c r="R64" s="10"/>
      <c r="S64" s="10"/>
      <c r="T64" s="10"/>
      <c r="U64" s="10"/>
      <c r="V64" s="10"/>
      <c r="W64" s="10"/>
    </row>
    <row r="65" spans="1:23" x14ac:dyDescent="0.25">
      <c r="A65" s="10"/>
      <c r="B65" s="10"/>
      <c r="C65" s="10"/>
      <c r="D65" s="10"/>
      <c r="E65" s="10"/>
      <c r="F65" s="10"/>
      <c r="G65" s="10"/>
      <c r="H65" s="10"/>
      <c r="I65" s="10"/>
      <c r="J65" s="10"/>
      <c r="K65" s="10"/>
      <c r="L65" s="10"/>
      <c r="M65" s="10"/>
      <c r="N65" s="10"/>
      <c r="O65" s="10"/>
      <c r="P65" s="10"/>
      <c r="Q65" s="10"/>
      <c r="R65" s="10"/>
      <c r="S65" s="10"/>
      <c r="T65" s="10"/>
      <c r="U65" s="10"/>
      <c r="V65" s="10"/>
      <c r="W65" s="10"/>
    </row>
    <row r="66" spans="1:23" x14ac:dyDescent="0.25">
      <c r="A66" s="10"/>
      <c r="B66" s="10"/>
      <c r="C66" s="10"/>
      <c r="D66" s="10"/>
      <c r="E66" s="10"/>
      <c r="F66" s="10"/>
      <c r="G66" s="10"/>
      <c r="H66" s="10"/>
      <c r="I66" s="10"/>
      <c r="J66" s="10"/>
      <c r="K66" s="10"/>
      <c r="L66" s="10"/>
      <c r="M66" s="10"/>
      <c r="N66" s="10"/>
      <c r="O66" s="10"/>
      <c r="P66" s="10"/>
      <c r="Q66" s="10"/>
      <c r="R66" s="10"/>
      <c r="S66" s="10"/>
      <c r="T66" s="10"/>
      <c r="U66" s="10"/>
      <c r="V66" s="10"/>
      <c r="W66" s="10"/>
    </row>
    <row r="67" spans="1:23" x14ac:dyDescent="0.25">
      <c r="A67" s="10"/>
      <c r="B67" s="10"/>
      <c r="C67" s="10"/>
      <c r="D67" s="10"/>
      <c r="E67" s="10"/>
      <c r="F67" s="10"/>
      <c r="G67" s="10"/>
      <c r="H67" s="10"/>
      <c r="I67" s="10"/>
      <c r="J67" s="10"/>
      <c r="K67" s="10"/>
      <c r="L67" s="10"/>
      <c r="M67" s="10"/>
      <c r="N67" s="10"/>
      <c r="O67" s="10"/>
      <c r="P67" s="10"/>
      <c r="Q67" s="10"/>
      <c r="R67" s="10"/>
      <c r="S67" s="10"/>
      <c r="T67" s="10"/>
      <c r="U67" s="10"/>
      <c r="V67" s="10"/>
      <c r="W67" s="10"/>
    </row>
    <row r="68" spans="1:23" x14ac:dyDescent="0.25">
      <c r="A68" s="10"/>
      <c r="B68" s="10"/>
      <c r="C68" s="10"/>
      <c r="D68" s="10"/>
      <c r="E68" s="10"/>
      <c r="F68" s="10"/>
      <c r="G68" s="10"/>
      <c r="H68" s="10"/>
      <c r="I68" s="10"/>
      <c r="J68" s="10"/>
      <c r="K68" s="10"/>
      <c r="L68" s="10"/>
      <c r="M68" s="10"/>
      <c r="N68" s="10"/>
      <c r="O68" s="10"/>
      <c r="P68" s="10"/>
      <c r="Q68" s="10"/>
      <c r="R68" s="10"/>
      <c r="S68" s="10"/>
      <c r="T68" s="10"/>
      <c r="U68" s="10"/>
      <c r="V68" s="10"/>
      <c r="W68" s="10"/>
    </row>
    <row r="69" spans="1:23" x14ac:dyDescent="0.25">
      <c r="A69" s="10"/>
      <c r="B69" s="10"/>
      <c r="C69" s="10"/>
      <c r="D69" s="10"/>
      <c r="E69" s="10"/>
      <c r="F69" s="10"/>
      <c r="G69" s="10"/>
      <c r="H69" s="10"/>
      <c r="I69" s="10"/>
      <c r="J69" s="10"/>
      <c r="K69" s="10"/>
      <c r="L69" s="10"/>
      <c r="M69" s="10"/>
      <c r="N69" s="10"/>
      <c r="O69" s="10"/>
      <c r="P69" s="10"/>
      <c r="Q69" s="10"/>
      <c r="R69" s="10"/>
      <c r="S69" s="10"/>
      <c r="T69" s="10"/>
      <c r="U69" s="10"/>
      <c r="V69" s="10"/>
      <c r="W69" s="10"/>
    </row>
    <row r="70" spans="1:23" x14ac:dyDescent="0.25">
      <c r="A70" s="10"/>
      <c r="B70" s="10"/>
      <c r="C70" s="10"/>
      <c r="D70" s="10"/>
      <c r="E70" s="10"/>
      <c r="F70" s="10"/>
      <c r="G70" s="10"/>
      <c r="H70" s="10"/>
      <c r="I70" s="10"/>
      <c r="J70" s="10"/>
      <c r="K70" s="10"/>
      <c r="L70" s="10"/>
      <c r="M70" s="10"/>
      <c r="N70" s="10"/>
      <c r="O70" s="10"/>
      <c r="P70" s="10"/>
      <c r="Q70" s="10"/>
      <c r="R70" s="10"/>
      <c r="S70" s="10"/>
      <c r="T70" s="10"/>
      <c r="U70" s="10"/>
      <c r="V70" s="10"/>
      <c r="W70" s="10"/>
    </row>
    <row r="71" spans="1:23" x14ac:dyDescent="0.25">
      <c r="A71" s="10"/>
      <c r="B71" s="10"/>
      <c r="C71" s="10"/>
      <c r="D71" s="10"/>
      <c r="E71" s="10"/>
      <c r="F71" s="10"/>
      <c r="G71" s="10"/>
      <c r="H71" s="10"/>
      <c r="I71" s="10"/>
      <c r="J71" s="10"/>
      <c r="K71" s="10"/>
      <c r="L71" s="10"/>
      <c r="M71" s="10"/>
      <c r="N71" s="10"/>
      <c r="O71" s="10"/>
      <c r="P71" s="10"/>
      <c r="Q71" s="10"/>
      <c r="R71" s="10"/>
      <c r="S71" s="10"/>
      <c r="T71" s="10"/>
      <c r="U71" s="10"/>
      <c r="V71" s="10"/>
      <c r="W71" s="10"/>
    </row>
    <row r="72" spans="1:23" x14ac:dyDescent="0.25">
      <c r="A72" s="10"/>
      <c r="B72" s="10"/>
      <c r="C72" s="10"/>
      <c r="D72" s="10"/>
      <c r="E72" s="10"/>
      <c r="F72" s="10"/>
      <c r="G72" s="10"/>
      <c r="H72" s="10"/>
      <c r="I72" s="10"/>
      <c r="J72" s="10"/>
      <c r="K72" s="10"/>
      <c r="L72" s="10"/>
      <c r="M72" s="10"/>
      <c r="N72" s="10"/>
      <c r="O72" s="10"/>
      <c r="P72" s="10"/>
      <c r="Q72" s="10"/>
      <c r="R72" s="10"/>
      <c r="S72" s="10"/>
      <c r="T72" s="10"/>
      <c r="U72" s="10"/>
      <c r="V72" s="10"/>
      <c r="W72" s="10"/>
    </row>
    <row r="73" spans="1:23" x14ac:dyDescent="0.25">
      <c r="A73" s="10"/>
      <c r="B73" s="10"/>
      <c r="C73" s="10"/>
      <c r="D73" s="10"/>
      <c r="E73" s="10"/>
      <c r="F73" s="10"/>
      <c r="G73" s="10"/>
      <c r="H73" s="10"/>
      <c r="I73" s="10"/>
      <c r="J73" s="10"/>
      <c r="K73" s="10"/>
      <c r="L73" s="10"/>
      <c r="M73" s="10"/>
      <c r="N73" s="10"/>
      <c r="O73" s="10"/>
      <c r="P73" s="10"/>
      <c r="Q73" s="10"/>
      <c r="R73" s="10"/>
      <c r="S73" s="10"/>
      <c r="T73" s="10"/>
      <c r="U73" s="10"/>
      <c r="V73" s="10"/>
      <c r="W73" s="10"/>
    </row>
    <row r="74" spans="1:23" x14ac:dyDescent="0.25">
      <c r="A74" s="10"/>
      <c r="B74" s="10"/>
      <c r="C74" s="10"/>
      <c r="D74" s="10"/>
      <c r="E74" s="10"/>
      <c r="F74" s="10"/>
      <c r="G74" s="10"/>
      <c r="H74" s="10"/>
      <c r="I74" s="10"/>
      <c r="J74" s="10"/>
      <c r="K74" s="10"/>
      <c r="L74" s="10"/>
      <c r="M74" s="10"/>
      <c r="N74" s="10"/>
      <c r="O74" s="10"/>
      <c r="P74" s="10"/>
      <c r="Q74" s="10"/>
      <c r="R74" s="10"/>
      <c r="S74" s="10"/>
      <c r="T74" s="10"/>
      <c r="U74" s="10"/>
      <c r="V74" s="10"/>
      <c r="W74" s="10"/>
    </row>
    <row r="75" spans="1:23" x14ac:dyDescent="0.25">
      <c r="A75" s="10"/>
      <c r="B75" s="10"/>
      <c r="C75" s="10"/>
      <c r="D75" s="10"/>
      <c r="E75" s="10"/>
      <c r="F75" s="10"/>
      <c r="G75" s="10"/>
      <c r="H75" s="10"/>
      <c r="I75" s="10"/>
      <c r="J75" s="10"/>
      <c r="K75" s="10"/>
      <c r="L75" s="10"/>
      <c r="M75" s="10"/>
      <c r="N75" s="10"/>
      <c r="O75" s="10"/>
      <c r="P75" s="10"/>
      <c r="Q75" s="10"/>
      <c r="R75" s="10"/>
      <c r="S75" s="10"/>
      <c r="T75" s="10"/>
      <c r="U75" s="10"/>
      <c r="V75" s="10"/>
      <c r="W75" s="10"/>
    </row>
    <row r="76" spans="1:23" x14ac:dyDescent="0.25">
      <c r="A76" s="10"/>
      <c r="B76" s="10"/>
      <c r="C76" s="10"/>
      <c r="D76" s="10"/>
      <c r="E76" s="10"/>
      <c r="F76" s="10"/>
      <c r="G76" s="10"/>
      <c r="H76" s="10"/>
      <c r="I76" s="10"/>
      <c r="J76" s="10"/>
      <c r="K76" s="10"/>
      <c r="L76" s="10"/>
      <c r="M76" s="10"/>
      <c r="N76" s="10"/>
      <c r="O76" s="10"/>
      <c r="P76" s="10"/>
      <c r="Q76" s="10"/>
      <c r="R76" s="10"/>
      <c r="S76" s="10"/>
      <c r="T76" s="10"/>
      <c r="U76" s="10"/>
      <c r="V76" s="10"/>
      <c r="W76" s="10"/>
    </row>
    <row r="77" spans="1:23" x14ac:dyDescent="0.25">
      <c r="A77" s="10"/>
      <c r="B77" s="10"/>
      <c r="C77" s="10"/>
      <c r="D77" s="10"/>
      <c r="E77" s="10"/>
      <c r="F77" s="10"/>
      <c r="G77" s="10"/>
      <c r="H77" s="10"/>
      <c r="I77" s="10"/>
      <c r="J77" s="10"/>
      <c r="K77" s="10"/>
      <c r="L77" s="10"/>
      <c r="M77" s="10"/>
      <c r="N77" s="10"/>
      <c r="O77" s="10"/>
      <c r="P77" s="10"/>
      <c r="Q77" s="10"/>
      <c r="R77" s="10"/>
      <c r="S77" s="10"/>
      <c r="T77" s="10"/>
      <c r="U77" s="10"/>
      <c r="V77" s="10"/>
      <c r="W77" s="10"/>
    </row>
    <row r="78" spans="1:23" x14ac:dyDescent="0.25">
      <c r="A78" s="10"/>
      <c r="B78" s="10"/>
      <c r="C78" s="10"/>
      <c r="D78" s="10"/>
      <c r="E78" s="10"/>
      <c r="F78" s="10"/>
      <c r="G78" s="10"/>
      <c r="H78" s="10"/>
      <c r="I78" s="10"/>
      <c r="J78" s="10"/>
      <c r="K78" s="10"/>
      <c r="L78" s="10"/>
      <c r="M78" s="10"/>
      <c r="N78" s="10"/>
      <c r="O78" s="10"/>
      <c r="P78" s="10"/>
      <c r="Q78" s="10"/>
      <c r="R78" s="10"/>
      <c r="S78" s="10"/>
      <c r="T78" s="10"/>
      <c r="U78" s="10"/>
      <c r="V78" s="10"/>
      <c r="W78" s="10"/>
    </row>
    <row r="79" spans="1:23" x14ac:dyDescent="0.25">
      <c r="A79" s="10"/>
      <c r="B79" s="10"/>
      <c r="C79" s="10"/>
      <c r="D79" s="10"/>
      <c r="E79" s="10"/>
      <c r="F79" s="10"/>
      <c r="G79" s="10"/>
      <c r="H79" s="10"/>
      <c r="I79" s="10"/>
      <c r="J79" s="10"/>
      <c r="K79" s="10"/>
      <c r="L79" s="10"/>
      <c r="M79" s="10"/>
      <c r="N79" s="10"/>
      <c r="O79" s="10"/>
      <c r="P79" s="10"/>
      <c r="Q79" s="10"/>
      <c r="R79" s="10"/>
      <c r="S79" s="10"/>
      <c r="T79" s="10"/>
      <c r="U79" s="10"/>
      <c r="V79" s="10"/>
      <c r="W79" s="10"/>
    </row>
    <row r="80" spans="1:23" x14ac:dyDescent="0.25">
      <c r="A80" s="10"/>
      <c r="B80" s="10"/>
      <c r="C80" s="10"/>
      <c r="D80" s="10"/>
      <c r="E80" s="10"/>
      <c r="F80" s="10"/>
      <c r="G80" s="10"/>
      <c r="H80" s="10"/>
      <c r="I80" s="10"/>
      <c r="J80" s="10"/>
      <c r="K80" s="10"/>
      <c r="L80" s="10"/>
      <c r="M80" s="10"/>
      <c r="N80" s="10"/>
      <c r="O80" s="10"/>
      <c r="P80" s="10"/>
      <c r="Q80" s="10"/>
      <c r="R80" s="10"/>
      <c r="S80" s="10"/>
      <c r="T80" s="10"/>
      <c r="U80" s="10"/>
      <c r="V80" s="10"/>
      <c r="W80" s="10"/>
    </row>
    <row r="81" spans="1:23" x14ac:dyDescent="0.25">
      <c r="A81" s="10"/>
      <c r="B81" s="10"/>
      <c r="C81" s="10"/>
      <c r="D81" s="10"/>
      <c r="E81" s="10"/>
      <c r="F81" s="10"/>
      <c r="G81" s="10"/>
      <c r="H81" s="10"/>
      <c r="I81" s="10"/>
      <c r="J81" s="10"/>
      <c r="K81" s="10"/>
      <c r="L81" s="10"/>
      <c r="M81" s="10"/>
      <c r="N81" s="10"/>
      <c r="O81" s="10"/>
      <c r="P81" s="10"/>
      <c r="Q81" s="10"/>
      <c r="R81" s="10"/>
      <c r="S81" s="10"/>
      <c r="T81" s="10"/>
      <c r="U81" s="10"/>
      <c r="V81" s="10"/>
      <c r="W81" s="10"/>
    </row>
    <row r="82" spans="1:23" x14ac:dyDescent="0.25">
      <c r="A82" s="10"/>
      <c r="B82" s="10"/>
      <c r="C82" s="10"/>
      <c r="D82" s="10"/>
      <c r="E82" s="10"/>
      <c r="F82" s="10"/>
      <c r="G82" s="10"/>
      <c r="H82" s="10"/>
      <c r="I82" s="10"/>
      <c r="J82" s="10"/>
      <c r="K82" s="10"/>
      <c r="L82" s="10"/>
      <c r="M82" s="10"/>
      <c r="N82" s="10"/>
      <c r="O82" s="10"/>
      <c r="P82" s="10"/>
      <c r="Q82" s="10"/>
      <c r="R82" s="10"/>
      <c r="S82" s="10"/>
      <c r="T82" s="10"/>
      <c r="U82" s="10"/>
      <c r="V82" s="10"/>
      <c r="W82" s="10"/>
    </row>
    <row r="83" spans="1:23" x14ac:dyDescent="0.25">
      <c r="A83" s="10"/>
      <c r="B83" s="10"/>
      <c r="C83" s="10"/>
      <c r="D83" s="10"/>
      <c r="E83" s="10"/>
      <c r="F83" s="10"/>
      <c r="G83" s="10"/>
      <c r="H83" s="10"/>
      <c r="I83" s="10"/>
      <c r="J83" s="10"/>
      <c r="K83" s="10"/>
      <c r="L83" s="10"/>
      <c r="M83" s="10"/>
      <c r="N83" s="10"/>
      <c r="O83" s="10"/>
      <c r="P83" s="10"/>
      <c r="Q83" s="10"/>
      <c r="R83" s="10"/>
      <c r="S83" s="10"/>
      <c r="T83" s="10"/>
      <c r="U83" s="10"/>
      <c r="V83" s="10"/>
      <c r="W83" s="10"/>
    </row>
    <row r="84" spans="1:23" x14ac:dyDescent="0.25">
      <c r="A84" s="10"/>
      <c r="B84" s="10"/>
      <c r="C84" s="10"/>
      <c r="D84" s="10"/>
      <c r="E84" s="10"/>
      <c r="F84" s="10"/>
      <c r="G84" s="10"/>
      <c r="H84" s="10"/>
      <c r="I84" s="10"/>
      <c r="J84" s="10"/>
      <c r="K84" s="10"/>
      <c r="L84" s="10"/>
      <c r="M84" s="10"/>
      <c r="N84" s="10"/>
      <c r="O84" s="10"/>
      <c r="P84" s="10"/>
      <c r="Q84" s="10"/>
      <c r="R84" s="10"/>
      <c r="S84" s="10"/>
      <c r="T84" s="10"/>
      <c r="U84" s="10"/>
      <c r="V84" s="10"/>
      <c r="W84" s="10"/>
    </row>
    <row r="85" spans="1:23" x14ac:dyDescent="0.25">
      <c r="A85" s="10"/>
      <c r="B85" s="10"/>
      <c r="C85" s="10"/>
      <c r="D85" s="10"/>
      <c r="E85" s="10"/>
      <c r="F85" s="10"/>
      <c r="G85" s="10"/>
      <c r="H85" s="10"/>
      <c r="I85" s="10"/>
      <c r="J85" s="10"/>
      <c r="K85" s="10"/>
      <c r="L85" s="10"/>
      <c r="M85" s="10"/>
      <c r="N85" s="10"/>
      <c r="O85" s="10"/>
      <c r="P85" s="10"/>
      <c r="Q85" s="10"/>
      <c r="R85" s="10"/>
      <c r="S85" s="10"/>
      <c r="T85" s="10"/>
      <c r="U85" s="10"/>
      <c r="V85" s="10"/>
      <c r="W85" s="10"/>
    </row>
    <row r="86" spans="1:23" x14ac:dyDescent="0.25">
      <c r="A86" s="10"/>
      <c r="B86" s="10"/>
      <c r="C86" s="10"/>
      <c r="D86" s="10"/>
      <c r="E86" s="10"/>
      <c r="F86" s="10"/>
      <c r="G86" s="10"/>
      <c r="H86" s="10"/>
      <c r="I86" s="10"/>
      <c r="J86" s="10"/>
      <c r="K86" s="10"/>
      <c r="L86" s="10"/>
      <c r="M86" s="10"/>
      <c r="N86" s="10"/>
      <c r="O86" s="10"/>
      <c r="P86" s="10"/>
      <c r="Q86" s="10"/>
      <c r="R86" s="10"/>
      <c r="S86" s="10"/>
      <c r="T86" s="10"/>
      <c r="U86" s="10"/>
      <c r="V86" s="10"/>
      <c r="W86" s="10"/>
    </row>
    <row r="87" spans="1:23" x14ac:dyDescent="0.25">
      <c r="A87" s="10"/>
      <c r="B87" s="10"/>
      <c r="C87" s="10"/>
      <c r="D87" s="10"/>
      <c r="E87" s="10"/>
      <c r="F87" s="10"/>
      <c r="G87" s="10"/>
      <c r="H87" s="10"/>
      <c r="I87" s="10"/>
      <c r="J87" s="10"/>
      <c r="K87" s="10"/>
      <c r="L87" s="10"/>
      <c r="M87" s="10"/>
      <c r="N87" s="10"/>
      <c r="O87" s="10"/>
      <c r="P87" s="10"/>
      <c r="Q87" s="10"/>
      <c r="R87" s="10"/>
      <c r="S87" s="10"/>
      <c r="T87" s="10"/>
      <c r="U87" s="10"/>
      <c r="V87" s="10"/>
      <c r="W87" s="10"/>
    </row>
    <row r="88" spans="1:23" x14ac:dyDescent="0.25">
      <c r="A88" s="10"/>
      <c r="B88" s="10"/>
      <c r="C88" s="10"/>
      <c r="D88" s="10"/>
      <c r="E88" s="10"/>
      <c r="F88" s="10"/>
      <c r="G88" s="10"/>
      <c r="H88" s="10"/>
      <c r="I88" s="10"/>
      <c r="J88" s="10"/>
      <c r="K88" s="10"/>
      <c r="L88" s="10"/>
      <c r="M88" s="10"/>
      <c r="N88" s="10"/>
      <c r="O88" s="10"/>
      <c r="P88" s="10"/>
      <c r="Q88" s="10"/>
      <c r="R88" s="10"/>
      <c r="S88" s="10"/>
      <c r="T88" s="10"/>
      <c r="U88" s="10"/>
      <c r="V88" s="10"/>
      <c r="W88" s="10"/>
    </row>
    <row r="89" spans="1:23" x14ac:dyDescent="0.25">
      <c r="A89" s="10"/>
      <c r="B89" s="10"/>
      <c r="C89" s="10"/>
      <c r="D89" s="10"/>
      <c r="E89" s="10"/>
      <c r="F89" s="10"/>
      <c r="G89" s="10"/>
      <c r="H89" s="10"/>
      <c r="I89" s="10"/>
      <c r="J89" s="10"/>
      <c r="K89" s="10"/>
      <c r="L89" s="10"/>
      <c r="M89" s="10"/>
      <c r="N89" s="10"/>
      <c r="O89" s="10"/>
      <c r="P89" s="10"/>
      <c r="Q89" s="10"/>
      <c r="R89" s="10"/>
      <c r="S89" s="10"/>
      <c r="T89" s="10"/>
      <c r="U89" s="10"/>
      <c r="V89" s="10"/>
      <c r="W89" s="10"/>
    </row>
    <row r="90" spans="1:23" x14ac:dyDescent="0.25">
      <c r="A90" s="10"/>
      <c r="B90" s="10"/>
      <c r="C90" s="10"/>
      <c r="D90" s="10"/>
      <c r="E90" s="10"/>
      <c r="F90" s="10"/>
      <c r="G90" s="10"/>
      <c r="H90" s="10"/>
      <c r="I90" s="10"/>
      <c r="J90" s="10"/>
      <c r="K90" s="10"/>
      <c r="L90" s="10"/>
      <c r="M90" s="10"/>
      <c r="N90" s="10"/>
      <c r="O90" s="10"/>
      <c r="P90" s="10"/>
      <c r="Q90" s="10"/>
      <c r="R90" s="10"/>
      <c r="S90" s="10"/>
      <c r="T90" s="10"/>
      <c r="U90" s="10"/>
      <c r="V90" s="10"/>
      <c r="W90" s="10"/>
    </row>
    <row r="91" spans="1:23" x14ac:dyDescent="0.25">
      <c r="A91" s="10"/>
      <c r="B91" s="10"/>
      <c r="C91" s="10"/>
      <c r="D91" s="10"/>
      <c r="E91" s="10"/>
      <c r="F91" s="10"/>
      <c r="G91" s="10"/>
      <c r="H91" s="10"/>
      <c r="I91" s="10"/>
      <c r="J91" s="10"/>
      <c r="K91" s="10"/>
      <c r="L91" s="10"/>
      <c r="M91" s="10"/>
      <c r="N91" s="10"/>
      <c r="O91" s="10"/>
      <c r="P91" s="10"/>
      <c r="Q91" s="10"/>
      <c r="R91" s="10"/>
      <c r="S91" s="10"/>
      <c r="T91" s="10"/>
      <c r="U91" s="10"/>
      <c r="V91" s="10"/>
      <c r="W91" s="10"/>
    </row>
    <row r="92" spans="1:23" x14ac:dyDescent="0.25">
      <c r="A92" s="10"/>
      <c r="B92" s="10"/>
      <c r="C92" s="10"/>
      <c r="D92" s="10"/>
      <c r="E92" s="10"/>
      <c r="F92" s="10"/>
      <c r="G92" s="10"/>
      <c r="H92" s="10"/>
      <c r="I92" s="10"/>
      <c r="J92" s="10"/>
      <c r="K92" s="10"/>
      <c r="L92" s="10"/>
      <c r="M92" s="10"/>
      <c r="N92" s="10"/>
      <c r="O92" s="10"/>
      <c r="P92" s="10"/>
      <c r="Q92" s="10"/>
      <c r="R92" s="10"/>
      <c r="S92" s="10"/>
      <c r="T92" s="10"/>
      <c r="U92" s="10"/>
      <c r="V92" s="10"/>
      <c r="W92" s="10"/>
    </row>
    <row r="93" spans="1:23" x14ac:dyDescent="0.25">
      <c r="A93" s="10"/>
      <c r="B93" s="10"/>
      <c r="C93" s="10"/>
      <c r="D93" s="10"/>
      <c r="E93" s="10"/>
      <c r="F93" s="10"/>
      <c r="G93" s="10"/>
      <c r="H93" s="10"/>
      <c r="I93" s="10"/>
      <c r="J93" s="10"/>
      <c r="K93" s="10"/>
      <c r="L93" s="10"/>
      <c r="M93" s="10"/>
      <c r="N93" s="10"/>
      <c r="O93" s="10"/>
      <c r="P93" s="10"/>
      <c r="Q93" s="10"/>
      <c r="R93" s="10"/>
      <c r="S93" s="10"/>
      <c r="T93" s="10"/>
      <c r="U93" s="10"/>
      <c r="V93" s="10"/>
      <c r="W93" s="10"/>
    </row>
    <row r="94" spans="1:23" x14ac:dyDescent="0.25">
      <c r="A94" s="10"/>
      <c r="B94" s="10"/>
      <c r="C94" s="10"/>
      <c r="D94" s="10"/>
      <c r="E94" s="10"/>
      <c r="F94" s="10"/>
      <c r="G94" s="10"/>
      <c r="H94" s="10"/>
      <c r="I94" s="10"/>
      <c r="J94" s="10"/>
      <c r="K94" s="10"/>
      <c r="L94" s="10"/>
      <c r="M94" s="10"/>
      <c r="N94" s="10"/>
      <c r="O94" s="10"/>
      <c r="P94" s="10"/>
      <c r="Q94" s="10"/>
      <c r="R94" s="10"/>
      <c r="S94" s="10"/>
      <c r="T94" s="10"/>
      <c r="U94" s="10"/>
      <c r="V94" s="10"/>
      <c r="W94" s="10"/>
    </row>
    <row r="95" spans="1:23" x14ac:dyDescent="0.25">
      <c r="A95" s="10"/>
      <c r="B95" s="10"/>
      <c r="C95" s="10"/>
      <c r="D95" s="10"/>
      <c r="E95" s="10"/>
      <c r="F95" s="10"/>
      <c r="G95" s="10"/>
      <c r="H95" s="10"/>
      <c r="I95" s="10"/>
      <c r="J95" s="10"/>
      <c r="K95" s="10"/>
      <c r="L95" s="10"/>
      <c r="M95" s="10"/>
      <c r="N95" s="10"/>
      <c r="O95" s="10"/>
      <c r="P95" s="10"/>
      <c r="Q95" s="10"/>
      <c r="R95" s="10"/>
      <c r="S95" s="10"/>
      <c r="T95" s="10"/>
      <c r="U95" s="10"/>
      <c r="V95" s="10"/>
      <c r="W95" s="10"/>
    </row>
    <row r="96" spans="1:23" x14ac:dyDescent="0.25">
      <c r="A96" s="10"/>
      <c r="B96" s="10"/>
      <c r="C96" s="10"/>
      <c r="D96" s="10"/>
      <c r="E96" s="10"/>
      <c r="F96" s="10"/>
      <c r="G96" s="10"/>
      <c r="H96" s="10"/>
      <c r="I96" s="10"/>
      <c r="J96" s="10"/>
      <c r="K96" s="10"/>
      <c r="L96" s="10"/>
      <c r="M96" s="10"/>
      <c r="N96" s="10"/>
      <c r="O96" s="10"/>
      <c r="P96" s="10"/>
      <c r="Q96" s="10"/>
      <c r="R96" s="10"/>
      <c r="S96" s="10"/>
      <c r="T96" s="10"/>
      <c r="U96" s="10"/>
      <c r="V96" s="10"/>
      <c r="W96" s="10"/>
    </row>
    <row r="97" spans="1:23" x14ac:dyDescent="0.25">
      <c r="A97" s="10"/>
      <c r="B97" s="10"/>
      <c r="C97" s="10"/>
      <c r="D97" s="10"/>
      <c r="E97" s="10"/>
      <c r="F97" s="10"/>
      <c r="G97" s="10"/>
      <c r="H97" s="10"/>
      <c r="I97" s="10"/>
      <c r="J97" s="10"/>
      <c r="K97" s="10"/>
      <c r="L97" s="10"/>
      <c r="M97" s="10"/>
      <c r="N97" s="10"/>
      <c r="O97" s="10"/>
      <c r="P97" s="10"/>
      <c r="Q97" s="10"/>
      <c r="R97" s="10"/>
      <c r="S97" s="10"/>
      <c r="T97" s="10"/>
      <c r="U97" s="10"/>
      <c r="V97" s="10"/>
      <c r="W97" s="10"/>
    </row>
    <row r="98" spans="1:23" x14ac:dyDescent="0.25">
      <c r="A98" s="10"/>
      <c r="B98" s="10"/>
      <c r="C98" s="10"/>
      <c r="D98" s="10"/>
      <c r="E98" s="10"/>
      <c r="F98" s="10"/>
      <c r="G98" s="10"/>
      <c r="H98" s="10"/>
      <c r="I98" s="10"/>
      <c r="J98" s="10"/>
      <c r="K98" s="10"/>
      <c r="L98" s="10"/>
      <c r="M98" s="10"/>
      <c r="N98" s="10"/>
      <c r="O98" s="10"/>
      <c r="P98" s="10"/>
      <c r="Q98" s="10"/>
      <c r="R98" s="10"/>
      <c r="S98" s="10"/>
      <c r="T98" s="10"/>
      <c r="U98" s="10"/>
      <c r="V98" s="10"/>
      <c r="W98" s="10"/>
    </row>
    <row r="99" spans="1:23" x14ac:dyDescent="0.25">
      <c r="A99" s="10"/>
      <c r="B99" s="10"/>
      <c r="C99" s="10"/>
      <c r="D99" s="10"/>
      <c r="E99" s="10"/>
      <c r="F99" s="10"/>
      <c r="G99" s="10"/>
      <c r="H99" s="10"/>
      <c r="I99" s="10"/>
      <c r="J99" s="10"/>
      <c r="K99" s="10"/>
      <c r="L99" s="10"/>
      <c r="M99" s="10"/>
      <c r="N99" s="10"/>
      <c r="O99" s="10"/>
      <c r="P99" s="10"/>
      <c r="Q99" s="10"/>
      <c r="R99" s="10"/>
      <c r="S99" s="10"/>
      <c r="T99" s="10"/>
      <c r="U99" s="10"/>
      <c r="V99" s="10"/>
      <c r="W99" s="10"/>
    </row>
    <row r="100" spans="1:23"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row>
    <row r="212" spans="1:23"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row>
    <row r="213" spans="1:23"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row>
    <row r="214" spans="1:23"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row>
    <row r="215" spans="1:23"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row>
    <row r="216" spans="1:23"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row>
    <row r="217" spans="1:23"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row>
    <row r="218" spans="1:23"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row>
    <row r="219" spans="1:23"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row>
    <row r="220" spans="1:23"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row>
    <row r="221" spans="1:23"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row>
    <row r="222" spans="1:23"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row>
    <row r="223" spans="1:23"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row>
    <row r="224" spans="1:23"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row>
    <row r="225" spans="1:23"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row>
    <row r="226" spans="1:23"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row>
    <row r="227" spans="1:23"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row>
    <row r="228" spans="1:23"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row>
    <row r="229" spans="1:23"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row>
    <row r="230" spans="1:23"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row>
    <row r="231" spans="1:23"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row>
    <row r="232" spans="1:23"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row>
    <row r="233" spans="1:23"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row>
    <row r="234" spans="1:23"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row>
    <row r="235" spans="1:23"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row>
    <row r="236" spans="1:23"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row>
    <row r="237" spans="1:23"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row>
    <row r="238" spans="1:23"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row>
    <row r="239" spans="1:23"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row>
    <row r="240" spans="1:23"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row>
    <row r="241" spans="1:23"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row>
    <row r="242" spans="1:23"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row>
    <row r="243" spans="1:23"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row>
    <row r="244" spans="1:23"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row>
    <row r="245" spans="1:23"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row>
    <row r="246" spans="1:23"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row>
    <row r="247" spans="1:23"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row>
    <row r="248" spans="1:23"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row>
    <row r="249" spans="1:23"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row>
    <row r="250" spans="1:23"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row>
    <row r="251" spans="1:23"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row>
    <row r="252" spans="1:23"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row>
    <row r="253" spans="1:23"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row>
    <row r="254" spans="1:23"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row>
    <row r="255" spans="1:23"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row>
    <row r="256" spans="1:23"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row>
    <row r="257" spans="1:23"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row>
    <row r="258" spans="1:23"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row>
    <row r="259" spans="1:23"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row>
    <row r="260" spans="1:23"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row>
    <row r="261" spans="1:23"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row>
    <row r="262" spans="1:23"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row>
    <row r="263" spans="1:23"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row>
    <row r="264" spans="1:23"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row>
    <row r="265" spans="1:23"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row>
    <row r="266" spans="1:23"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row>
    <row r="267" spans="1:23"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row>
    <row r="268" spans="1:23"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row>
    <row r="269" spans="1:23"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row>
    <row r="270" spans="1:23"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row>
    <row r="271" spans="1:23"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row>
    <row r="272" spans="1:23"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row>
    <row r="273" spans="1:23"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row>
    <row r="274" spans="1:23"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row>
    <row r="275" spans="1:23"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row>
    <row r="276" spans="1:23"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row>
    <row r="277" spans="1:23"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row>
    <row r="278" spans="1:23"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row>
    <row r="279" spans="1:23"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row>
    <row r="280" spans="1:23"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row>
    <row r="281" spans="1:23"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row>
    <row r="282" spans="1:23"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row>
    <row r="283" spans="1:23"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row>
    <row r="284" spans="1:23"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row>
    <row r="285" spans="1:23"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row>
    <row r="286" spans="1:23"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row>
    <row r="287" spans="1:23"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row>
    <row r="288" spans="1:23"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row>
    <row r="289" spans="1:23"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row>
    <row r="290" spans="1:23"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row>
    <row r="291" spans="1:23"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row>
    <row r="292" spans="1:23"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row>
    <row r="293" spans="1:23"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row>
    <row r="294" spans="1:23"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row>
    <row r="295" spans="1:23"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row>
    <row r="296" spans="1:23"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row>
    <row r="297" spans="1:23"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row>
    <row r="298" spans="1:23"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row>
    <row r="299" spans="1:23"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row>
    <row r="300" spans="1:23"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row>
    <row r="301" spans="1:23"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row>
    <row r="302" spans="1:23"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row>
    <row r="303" spans="1:23"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row>
    <row r="304" spans="1:23"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row>
    <row r="305" spans="1:23"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row>
    <row r="306" spans="1:23"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row>
    <row r="307" spans="1:23"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row>
    <row r="308" spans="1:23"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row>
    <row r="309" spans="1:23"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row>
    <row r="310" spans="1:23"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row>
    <row r="311" spans="1:23"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row>
    <row r="312" spans="1:23"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row>
    <row r="313" spans="1:23"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row>
    <row r="314" spans="1:23"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row>
    <row r="315" spans="1:23"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row>
    <row r="316" spans="1:23"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row>
    <row r="317" spans="1:23"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row>
    <row r="318" spans="1:23"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row>
    <row r="319" spans="1:23"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row>
    <row r="320" spans="1:23"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row>
    <row r="321" spans="1:23"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row>
    <row r="322" spans="1:23"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row>
    <row r="323" spans="1:23"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row>
    <row r="324" spans="1:23"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row>
    <row r="325" spans="1:23"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row>
    <row r="326" spans="1:23"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row>
    <row r="327" spans="1:23"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row>
    <row r="328" spans="1:23"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row>
    <row r="329" spans="1:23"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row>
    <row r="330" spans="1:23"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row>
    <row r="331" spans="1:23"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row>
    <row r="332" spans="1:23"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row>
    <row r="333" spans="1:23"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row>
    <row r="334" spans="1:23"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row>
    <row r="335" spans="1:23"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row>
    <row r="336" spans="1:23"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row>
    <row r="337" spans="1:23"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row>
    <row r="338" spans="1:23"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row>
    <row r="339" spans="1:23"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row>
    <row r="340" spans="1:23"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row>
    <row r="341" spans="1:23"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row>
    <row r="342" spans="1:23"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row>
    <row r="343" spans="1:23"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row>
    <row r="344" spans="1:23"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row>
    <row r="345" spans="1:23"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row>
    <row r="346" spans="1:23"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row>
    <row r="347" spans="1:23"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row>
    <row r="348" spans="1:23"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row>
    <row r="349" spans="1:23"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row>
    <row r="350" spans="1:23"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row>
    <row r="351" spans="1:23"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row>
    <row r="352" spans="1:23"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row>
    <row r="353" spans="1:23"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row>
    <row r="354" spans="1:23"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row>
    <row r="355" spans="1:23"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row>
    <row r="356" spans="1:23"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row>
    <row r="357" spans="1:23"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row>
    <row r="358" spans="1:23"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row>
    <row r="359" spans="1:23"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row>
    <row r="360" spans="1:23"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row>
    <row r="361" spans="1:23"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row>
    <row r="362" spans="1:23"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row>
    <row r="363" spans="1:23"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row>
    <row r="364" spans="1:23"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row>
    <row r="365" spans="1:23"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row>
    <row r="366" spans="1:23"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row>
    <row r="367" spans="1:23"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row>
    <row r="368" spans="1:23"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row>
    <row r="369" spans="1:23"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row>
    <row r="370" spans="1:23"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row>
    <row r="371" spans="1:23"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row>
    <row r="372" spans="1:23"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row>
    <row r="373" spans="1:23"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row>
    <row r="374" spans="1:23"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row>
    <row r="375" spans="1:23"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row>
    <row r="376" spans="1:23"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row>
    <row r="377" spans="1:23"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row>
    <row r="378" spans="1:23"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row>
    <row r="379" spans="1:23"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row>
    <row r="380" spans="1:23"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row>
    <row r="381" spans="1:23"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row>
    <row r="382" spans="1:23"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row>
    <row r="383" spans="1:23"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row>
    <row r="384" spans="1:23"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row>
    <row r="385" spans="1:23"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row>
    <row r="386" spans="1:23"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row>
    <row r="387" spans="1:23"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row>
    <row r="388" spans="1:23"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row>
    <row r="389" spans="1:23"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row>
    <row r="390" spans="1:23"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row>
    <row r="391" spans="1:23"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row>
    <row r="392" spans="1:23"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row>
    <row r="393" spans="1:23"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row>
    <row r="394" spans="1:23"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row>
    <row r="395" spans="1:23"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row>
    <row r="396" spans="1:23"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row>
    <row r="397" spans="1:23"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row>
    <row r="398" spans="1:23"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row>
    <row r="399" spans="1:23"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row>
    <row r="400" spans="1:23"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row>
    <row r="401" spans="1:23"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row>
    <row r="402" spans="1:23"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row>
    <row r="403" spans="1:23"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row>
    <row r="404" spans="1:23"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row>
    <row r="405" spans="1:23"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row>
    <row r="406" spans="1:23"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row>
    <row r="407" spans="1:23"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row>
    <row r="408" spans="1:23"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row>
    <row r="409" spans="1:23"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row>
    <row r="410" spans="1:23"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row>
    <row r="411" spans="1:23"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row>
    <row r="412" spans="1:23"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row>
    <row r="413" spans="1:23"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row>
    <row r="414" spans="1:23"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row>
    <row r="415" spans="1:23"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row>
    <row r="416" spans="1:23"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row>
    <row r="417" spans="1:23"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row>
    <row r="418" spans="1:23"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row>
    <row r="419" spans="1:23"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row>
    <row r="420" spans="1:23"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row>
    <row r="421" spans="1:23"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row>
    <row r="422" spans="1:23"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row>
    <row r="423" spans="1:23"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row>
    <row r="424" spans="1:23"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row>
    <row r="425" spans="1:23"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row>
    <row r="426" spans="1:23"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row>
    <row r="427" spans="1:23"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row>
    <row r="428" spans="1:23"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row>
    <row r="429" spans="1:23"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row>
    <row r="430" spans="1:23"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row>
    <row r="431" spans="1:23"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row>
    <row r="432" spans="1:23"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row>
    <row r="433" spans="1:23"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row>
    <row r="434" spans="1:23"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row>
    <row r="435" spans="1:23"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row>
    <row r="436" spans="1:23"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row>
    <row r="437" spans="1:23"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row>
    <row r="438" spans="1:23"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row>
    <row r="439" spans="1:23"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row>
    <row r="440" spans="1:23"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row>
    <row r="441" spans="1:23"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row>
    <row r="442" spans="1:23"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row>
    <row r="443" spans="1:23"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row>
    <row r="444" spans="1:23"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row>
    <row r="445" spans="1:23"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row>
    <row r="446" spans="1:23"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row>
    <row r="447" spans="1:23"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row>
    <row r="448" spans="1:23"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row>
    <row r="449" spans="1:23"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row>
    <row r="450" spans="1:23"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row>
    <row r="451" spans="1:23"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row>
    <row r="452" spans="1:23"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row>
    <row r="453" spans="1:23"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row>
    <row r="454" spans="1:23"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row>
    <row r="455" spans="1:23"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row>
    <row r="456" spans="1:23"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row>
    <row r="457" spans="1:23"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row>
    <row r="458" spans="1:23"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row>
    <row r="459" spans="1:23"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row>
    <row r="460" spans="1:23"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row>
    <row r="461" spans="1:23"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row>
    <row r="462" spans="1:23"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row>
    <row r="463" spans="1:23"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row>
    <row r="464" spans="1:23"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row>
    <row r="465" spans="1:23"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row>
    <row r="466" spans="1:23"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row>
    <row r="467" spans="1:23"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row>
    <row r="468" spans="1:23"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row>
    <row r="469" spans="1:23"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row>
    <row r="470" spans="1:23"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row>
    <row r="471" spans="1:23"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row>
    <row r="472" spans="1:23"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row>
    <row r="473" spans="1:23"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row>
    <row r="474" spans="1:23"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row>
    <row r="475" spans="1:23"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row>
    <row r="476" spans="1:23"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row>
    <row r="477" spans="1:23"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row>
    <row r="478" spans="1:23"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row>
    <row r="479" spans="1:23"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row>
    <row r="480" spans="1:23"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row>
    <row r="481" spans="1:23"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row>
    <row r="482" spans="1:23"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row>
    <row r="483" spans="1:23"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row>
    <row r="484" spans="1:23"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row>
    <row r="485" spans="1:23"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row>
    <row r="486" spans="1:23"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row>
    <row r="487" spans="1:23"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row>
    <row r="488" spans="1:23"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row>
    <row r="489" spans="1:23"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row>
    <row r="490" spans="1:23"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row>
    <row r="491" spans="1:23"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row>
    <row r="492" spans="1:23"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row>
    <row r="493" spans="1:23"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row>
    <row r="494" spans="1:23"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row>
    <row r="495" spans="1:23"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row>
    <row r="496" spans="1:23"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row>
    <row r="497" spans="1:23"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row>
    <row r="498" spans="1:23"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row>
    <row r="499" spans="1:23"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row>
    <row r="500" spans="1:23"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row>
    <row r="501" spans="1:23"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row>
    <row r="502" spans="1:23"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row>
    <row r="503" spans="1:23"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row>
    <row r="504" spans="1:23"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row>
    <row r="505" spans="1:23"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row>
    <row r="506" spans="1:23"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row>
    <row r="507" spans="1:23"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row>
    <row r="508" spans="1:23"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row>
    <row r="509" spans="1:23"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row>
    <row r="510" spans="1:23"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row>
    <row r="511" spans="1:23"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row>
    <row r="512" spans="1:23"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row>
    <row r="513" spans="1:23"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row>
    <row r="514" spans="1:23"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row>
    <row r="515" spans="1:23"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row>
    <row r="516" spans="1:23"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row>
    <row r="517" spans="1:23"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row>
    <row r="518" spans="1:23"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row>
    <row r="519" spans="1:23"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row>
    <row r="520" spans="1:23"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row>
    <row r="521" spans="1:23"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row>
    <row r="522" spans="1:23"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row>
    <row r="523" spans="1:23"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row>
    <row r="524" spans="1:23"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row>
    <row r="525" spans="1:23"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row>
    <row r="526" spans="1:23"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row>
    <row r="527" spans="1:23"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row>
    <row r="528" spans="1:23"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row>
    <row r="529" spans="1:23"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row>
    <row r="530" spans="1:23"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row>
    <row r="531" spans="1:23"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row>
    <row r="532" spans="1:23"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row>
    <row r="533" spans="1:23"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row>
    <row r="534" spans="1:23"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row>
    <row r="535" spans="1:23"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row>
    <row r="536" spans="1:23"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row>
    <row r="537" spans="1:23"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row>
    <row r="538" spans="1:23"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row>
    <row r="539" spans="1:23"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row>
    <row r="540" spans="1:23"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row>
    <row r="541" spans="1:23"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row>
    <row r="542" spans="1:23"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row>
    <row r="543" spans="1:23"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row>
    <row r="544" spans="1:23"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row>
    <row r="545" spans="1:23"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row>
    <row r="546" spans="1:23"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row>
    <row r="547" spans="1:23"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row>
    <row r="548" spans="1:23"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row>
    <row r="549" spans="1:23"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row>
    <row r="550" spans="1:23"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row>
    <row r="551" spans="1:23"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row>
    <row r="552" spans="1:23"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row>
    <row r="553" spans="1:23"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row>
    <row r="554" spans="1:23"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row>
    <row r="555" spans="1:23"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row>
    <row r="556" spans="1:23"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row>
    <row r="557" spans="1:23"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row>
    <row r="558" spans="1:23"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row>
    <row r="559" spans="1:23"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row>
    <row r="560" spans="1:23"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row>
    <row r="561" spans="1:23"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row>
    <row r="562" spans="1:23"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row>
    <row r="563" spans="1:23"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row>
    <row r="564" spans="1:23"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row>
    <row r="565" spans="1:23"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row>
    <row r="566" spans="1:23"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row>
    <row r="567" spans="1:23"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row>
    <row r="568" spans="1:23"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row>
    <row r="569" spans="1:23"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row>
    <row r="570" spans="1:23"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row>
    <row r="571" spans="1:23"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row>
    <row r="572" spans="1:23"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row>
    <row r="573" spans="1:23"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row>
    <row r="574" spans="1:23"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row>
    <row r="575" spans="1:23"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row>
    <row r="576" spans="1:23"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row>
    <row r="577" spans="1:23"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row>
    <row r="578" spans="1:23"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row>
    <row r="579" spans="1:23"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row>
    <row r="580" spans="1:23"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row>
    <row r="581" spans="1:23"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row>
    <row r="582" spans="1:23"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row>
    <row r="583" spans="1:23"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row>
    <row r="584" spans="1:23"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row>
    <row r="585" spans="1:23"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row>
    <row r="586" spans="1:23"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row>
    <row r="587" spans="1:23"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row>
    <row r="588" spans="1:23"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row>
    <row r="589" spans="1:23"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row>
    <row r="590" spans="1:23"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row>
    <row r="591" spans="1:23"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row>
    <row r="592" spans="1:23"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row>
    <row r="593" spans="1:23"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row>
    <row r="594" spans="1:23"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row>
    <row r="595" spans="1:23"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row>
    <row r="596" spans="1:23"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row>
    <row r="597" spans="1:23"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row>
    <row r="598" spans="1:23"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row>
    <row r="599" spans="1:23"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row>
    <row r="600" spans="1:23"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row>
    <row r="601" spans="1:23"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row>
    <row r="602" spans="1:23"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row>
    <row r="603" spans="1:23"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row>
    <row r="604" spans="1:23"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row>
    <row r="605" spans="1:23"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row>
    <row r="606" spans="1:23"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row>
    <row r="607" spans="1:23"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row>
    <row r="608" spans="1:23"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row>
    <row r="609" spans="1:23"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row>
    <row r="610" spans="1:23"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row>
    <row r="611" spans="1:23"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row>
    <row r="612" spans="1:23"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row>
    <row r="613" spans="1:23"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row>
    <row r="614" spans="1:23"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row>
    <row r="615" spans="1:23"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row>
    <row r="616" spans="1:23"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row>
    <row r="617" spans="1:23"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row>
    <row r="618" spans="1:23"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row>
    <row r="619" spans="1:23"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row>
    <row r="620" spans="1:23"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row>
    <row r="621" spans="1:23"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row>
    <row r="622" spans="1:23"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row>
    <row r="623" spans="1:23"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row>
    <row r="624" spans="1:23"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row>
    <row r="625" spans="1:23"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row>
    <row r="626" spans="1:23"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row>
    <row r="627" spans="1:23"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row>
    <row r="628" spans="1:23"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row>
    <row r="629" spans="1:23"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row>
    <row r="630" spans="1:23"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row>
    <row r="631" spans="1:23"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row>
    <row r="632" spans="1:23"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row>
    <row r="633" spans="1:23"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row>
    <row r="634" spans="1:23"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row>
    <row r="635" spans="1:23"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row>
    <row r="636" spans="1:23"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row>
    <row r="637" spans="1:23"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row>
    <row r="638" spans="1:23"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row>
    <row r="639" spans="1:23"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row>
    <row r="640" spans="1:23"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row>
    <row r="641" spans="1:23"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row>
    <row r="642" spans="1:23"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row>
    <row r="643" spans="1:23"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row>
    <row r="644" spans="1:23"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row>
    <row r="645" spans="1:23"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row>
    <row r="646" spans="1:23"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row>
    <row r="647" spans="1:23"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row>
    <row r="648" spans="1:23"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row>
    <row r="649" spans="1:23"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row>
    <row r="650" spans="1:23"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row>
    <row r="651" spans="1:23"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row>
    <row r="652" spans="1:23"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row>
    <row r="653" spans="1:23"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row>
    <row r="654" spans="1:23"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row>
    <row r="655" spans="1:23"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row>
    <row r="656" spans="1:23"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row>
    <row r="657" spans="1:23"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row>
    <row r="658" spans="1:23"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row>
    <row r="659" spans="1:23"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row>
    <row r="660" spans="1:23"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row>
    <row r="661" spans="1:23"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row>
    <row r="662" spans="1:23"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row>
    <row r="663" spans="1:23"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row>
    <row r="664" spans="1:23"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row>
    <row r="665" spans="1:23"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row>
    <row r="666" spans="1:23"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row>
    <row r="667" spans="1:23"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row>
    <row r="668" spans="1:23"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row>
    <row r="669" spans="1:23"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row>
    <row r="670" spans="1:23"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row>
    <row r="671" spans="1:23"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row>
    <row r="672" spans="1:23"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row>
    <row r="673" spans="1:23"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row>
    <row r="674" spans="1:23"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row>
    <row r="675" spans="1:23"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row>
    <row r="676" spans="1:23"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row>
    <row r="677" spans="1:23"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row>
    <row r="678" spans="1:23"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row>
    <row r="679" spans="1:23"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row>
    <row r="680" spans="1:23"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row>
    <row r="681" spans="1:23"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row>
    <row r="682" spans="1:23"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row>
    <row r="683" spans="1:23"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row>
    <row r="684" spans="1:23"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row>
    <row r="685" spans="1:23"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row>
    <row r="686" spans="1:23"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row>
    <row r="687" spans="1:23"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row>
    <row r="688" spans="1:23"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row>
    <row r="689" spans="1:23"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row>
    <row r="690" spans="1:23"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row>
    <row r="691" spans="1:23"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row>
    <row r="692" spans="1:23"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row>
    <row r="693" spans="1:23"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row>
    <row r="694" spans="1:23"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row>
    <row r="695" spans="1:23"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row>
    <row r="696" spans="1:23"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row>
    <row r="697" spans="1:23"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row>
    <row r="698" spans="1:23"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row>
    <row r="699" spans="1:23"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row>
    <row r="700" spans="1:23"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row>
    <row r="701" spans="1:23"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row>
    <row r="702" spans="1:23"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row>
    <row r="703" spans="1:23"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row>
    <row r="704" spans="1:23"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row>
    <row r="705" spans="1:23"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row>
    <row r="706" spans="1:23"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row>
    <row r="707" spans="1:23"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row>
    <row r="708" spans="1:23"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row>
    <row r="709" spans="1:23"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row>
    <row r="710" spans="1:23"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row>
    <row r="711" spans="1:23"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row>
    <row r="712" spans="1:23"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row>
    <row r="713" spans="1:23"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row>
    <row r="714" spans="1:23"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row>
    <row r="715" spans="1:23"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row>
    <row r="716" spans="1:23"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row>
    <row r="717" spans="1:23"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row>
    <row r="718" spans="1:23"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row>
    <row r="719" spans="1:23"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row>
    <row r="720" spans="1:23"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row>
    <row r="721" spans="1:23"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row>
    <row r="722" spans="1:23"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row>
    <row r="723" spans="1:23"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row>
    <row r="724" spans="1:23"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row>
    <row r="725" spans="1:23"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row>
    <row r="726" spans="1:23"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row>
    <row r="727" spans="1:23"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row>
    <row r="728" spans="1:23"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row>
    <row r="729" spans="1:23"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row>
    <row r="730" spans="1:23"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row>
    <row r="731" spans="1:23"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row>
    <row r="732" spans="1:23"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row>
    <row r="733" spans="1:23"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row>
    <row r="734" spans="1:23"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row>
    <row r="735" spans="1:23"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row>
    <row r="736" spans="1:23"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row>
    <row r="737" spans="1:23"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row>
    <row r="738" spans="1:23"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row>
    <row r="739" spans="1:23"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row>
    <row r="740" spans="1:23"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row>
    <row r="741" spans="1:23"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row>
    <row r="742" spans="1:23"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row>
    <row r="743" spans="1:23"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row>
    <row r="744" spans="1:23"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row>
    <row r="745" spans="1:23"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row>
    <row r="746" spans="1:23"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row>
    <row r="747" spans="1:23"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row>
    <row r="748" spans="1:23"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row>
    <row r="749" spans="1:23"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row>
    <row r="750" spans="1:23"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row>
    <row r="751" spans="1:23"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row>
    <row r="752" spans="1:23"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row>
    <row r="753" spans="1:23"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row>
    <row r="754" spans="1:23"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row>
    <row r="755" spans="1:23"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row>
    <row r="756" spans="1:23"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row>
    <row r="757" spans="1:23"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row>
    <row r="758" spans="1:23"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row>
    <row r="759" spans="1:23"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row>
    <row r="760" spans="1:23"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row>
    <row r="761" spans="1:23"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row>
    <row r="762" spans="1:23"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row>
    <row r="763" spans="1:23"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row>
    <row r="764" spans="1:23"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row>
    <row r="765" spans="1:23"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row>
    <row r="766" spans="1:23"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row>
    <row r="767" spans="1:23"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row>
    <row r="768" spans="1:23"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row>
    <row r="769" spans="1:23"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row>
    <row r="770" spans="1:23"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row>
    <row r="771" spans="1:23"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row>
    <row r="772" spans="1:23"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row>
    <row r="773" spans="1:23"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row>
    <row r="774" spans="1:23"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row>
    <row r="775" spans="1:23"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row>
    <row r="776" spans="1:23"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row>
    <row r="777" spans="1:23"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row>
    <row r="778" spans="1:23"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row>
    <row r="779" spans="1:23"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row>
    <row r="780" spans="1:23"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row>
    <row r="781" spans="1:23"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row>
    <row r="782" spans="1:23"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row>
    <row r="783" spans="1:23"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row>
    <row r="784" spans="1:23"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row>
    <row r="785" spans="1:23"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row>
    <row r="786" spans="1:23"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row>
    <row r="787" spans="1:23"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row>
    <row r="788" spans="1:23"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row>
    <row r="789" spans="1:23"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row>
    <row r="790" spans="1:23"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row>
    <row r="791" spans="1:23"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row>
    <row r="792" spans="1:23"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row>
    <row r="793" spans="1:23"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row>
    <row r="794" spans="1:23"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row>
    <row r="795" spans="1:23"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row>
    <row r="796" spans="1:23"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row>
    <row r="797" spans="1:23"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row>
    <row r="798" spans="1:23"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row>
    <row r="799" spans="1:23"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row>
    <row r="800" spans="1:23"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row>
    <row r="801" spans="1:23"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row>
    <row r="802" spans="1:23"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row>
    <row r="803" spans="1:23"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row>
    <row r="804" spans="1:23"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row>
    <row r="805" spans="1:23"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row>
    <row r="806" spans="1:23"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row>
    <row r="807" spans="1:23"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row>
    <row r="808" spans="1:23"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row>
    <row r="809" spans="1:23"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row>
    <row r="810" spans="1:23"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row>
    <row r="811" spans="1:23"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row>
    <row r="812" spans="1:23"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row>
    <row r="813" spans="1:23"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row>
    <row r="814" spans="1:23"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row>
    <row r="815" spans="1:23"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row>
    <row r="816" spans="1:23"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row>
    <row r="817" spans="1:23"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row>
    <row r="818" spans="1:23"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row>
    <row r="819" spans="1:23"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row>
    <row r="820" spans="1:23"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row>
    <row r="821" spans="1:23"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row>
    <row r="822" spans="1:23"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row>
    <row r="823" spans="1:23"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row>
    <row r="824" spans="1:23"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row>
    <row r="825" spans="1:23"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row>
    <row r="826" spans="1:23"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row>
    <row r="827" spans="1:23"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row>
    <row r="828" spans="1:23"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row>
    <row r="829" spans="1:23"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row>
    <row r="830" spans="1:23"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row>
    <row r="831" spans="1:23"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row>
    <row r="832" spans="1:23"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row>
    <row r="833" spans="1:23"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row>
    <row r="834" spans="1:23"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row>
    <row r="835" spans="1:23"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row>
    <row r="836" spans="1:23"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row>
    <row r="837" spans="1:23"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row>
    <row r="838" spans="1:23"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row>
    <row r="839" spans="1:23"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row>
    <row r="840" spans="1:23"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row>
    <row r="841" spans="1:23"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row>
    <row r="842" spans="1:23"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row>
    <row r="843" spans="1:23"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row>
    <row r="844" spans="1:23"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row>
    <row r="845" spans="1:23"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row>
    <row r="846" spans="1:23"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row>
    <row r="847" spans="1:23"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row>
    <row r="848" spans="1:23"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row>
    <row r="849" spans="1:23"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row>
    <row r="850" spans="1:23"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row>
    <row r="851" spans="1:23"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row>
    <row r="852" spans="1:23"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row>
    <row r="853" spans="1:23"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row>
    <row r="854" spans="1:23"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row>
    <row r="855" spans="1:23"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row>
    <row r="856" spans="1:23"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row>
    <row r="857" spans="1:23"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row>
    <row r="858" spans="1:23"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row>
    <row r="859" spans="1:23"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row>
    <row r="860" spans="1:23"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row>
    <row r="861" spans="1:23"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row>
    <row r="862" spans="1:23"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row>
    <row r="863" spans="1:23"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row>
    <row r="864" spans="1:23"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row>
    <row r="865" spans="1:23"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row>
    <row r="866" spans="1:23"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row>
    <row r="867" spans="1:23"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row>
    <row r="868" spans="1:23"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row>
    <row r="869" spans="1:23"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row>
    <row r="870" spans="1:23"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row>
    <row r="871" spans="1:23"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row>
    <row r="872" spans="1:23"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row>
    <row r="873" spans="1:23"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row>
    <row r="874" spans="1:23"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row>
    <row r="875" spans="1:23"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row>
    <row r="876" spans="1:23"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row>
    <row r="877" spans="1:23"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row>
    <row r="878" spans="1:23"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row>
    <row r="879" spans="1:23"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row>
    <row r="880" spans="1:23"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row>
    <row r="881" spans="1:23"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row>
    <row r="882" spans="1:23"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row>
    <row r="883" spans="1:23"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row>
    <row r="884" spans="1:23"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row>
    <row r="885" spans="1:23"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row>
    <row r="886" spans="1:23"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row>
    <row r="887" spans="1:23"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row>
    <row r="888" spans="1:23"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row>
    <row r="889" spans="1:23"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row>
    <row r="890" spans="1:23"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row>
    <row r="891" spans="1:23"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row>
    <row r="892" spans="1:23"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row>
    <row r="893" spans="1:23"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row>
    <row r="894" spans="1:23"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row>
    <row r="895" spans="1:23"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row>
    <row r="896" spans="1:23"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row>
    <row r="897" spans="1:23"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row>
    <row r="898" spans="1:23"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row>
    <row r="899" spans="1:23"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row>
    <row r="900" spans="1:23"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row>
    <row r="901" spans="1:23"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row>
    <row r="902" spans="1:23"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row>
    <row r="903" spans="1:23"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row>
    <row r="904" spans="1:23"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row>
    <row r="905" spans="1:23"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row>
    <row r="906" spans="1:23"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row>
    <row r="907" spans="1:23"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row>
    <row r="908" spans="1:23"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row>
    <row r="909" spans="1:23"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row>
    <row r="910" spans="1:23"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row>
    <row r="911" spans="1:23"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row>
    <row r="912" spans="1:23"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row>
    <row r="913" spans="1:23"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row>
    <row r="914" spans="1:23"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row>
    <row r="915" spans="1:23"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row>
    <row r="916" spans="1:23"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row>
    <row r="917" spans="1:23"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row>
    <row r="918" spans="1:23"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row>
    <row r="919" spans="1:23"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row>
    <row r="920" spans="1:23"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row>
    <row r="921" spans="1:23"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row>
    <row r="922" spans="1:23"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row>
    <row r="923" spans="1:23"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row>
    <row r="924" spans="1:23"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row>
    <row r="925" spans="1:23"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row>
    <row r="926" spans="1:23"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row>
    <row r="927" spans="1:23"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row>
    <row r="928" spans="1:23"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row>
    <row r="929" spans="1:23"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row>
    <row r="930" spans="1:23"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row>
    <row r="931" spans="1:23"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row>
    <row r="932" spans="1:23"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row>
    <row r="933" spans="1:23"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row>
    <row r="934" spans="1:23"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row>
    <row r="935" spans="1:23"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row>
    <row r="936" spans="1:23"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row>
    <row r="937" spans="1:23"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row>
    <row r="938" spans="1:23"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row>
    <row r="939" spans="1:23"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row>
    <row r="940" spans="1:23"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row>
    <row r="941" spans="1:23"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row>
    <row r="942" spans="1:23"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row>
    <row r="943" spans="1:23"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row>
    <row r="944" spans="1:23"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row>
    <row r="945" spans="1:23"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row>
    <row r="946" spans="1:23"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row>
    <row r="947" spans="1:23"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row>
    <row r="948" spans="1:23"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row>
    <row r="949" spans="1:23"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row>
    <row r="950" spans="1:23"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row>
    <row r="951" spans="1:23"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row>
    <row r="952" spans="1:23"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row>
    <row r="953" spans="1:23"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row>
    <row r="954" spans="1:23"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row>
    <row r="955" spans="1:23"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row>
    <row r="956" spans="1:23"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row>
    <row r="957" spans="1:23"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row>
    <row r="958" spans="1:23"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row>
    <row r="959" spans="1:23"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row>
    <row r="960" spans="1:23"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row>
    <row r="961" spans="1:23"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row>
    <row r="962" spans="1:23"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row>
    <row r="963" spans="1:23"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row>
    <row r="964" spans="1:23"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row>
    <row r="965" spans="1:23"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row>
    <row r="966" spans="1:23"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row>
    <row r="967" spans="1:23"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row>
    <row r="968" spans="1:23"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row>
    <row r="969" spans="1:23"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row>
    <row r="970" spans="1:23"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row>
    <row r="971" spans="1:23"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row>
    <row r="972" spans="1:23"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row>
    <row r="973" spans="1:23"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row>
    <row r="974" spans="1:23"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row>
    <row r="975" spans="1:23"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row>
    <row r="976" spans="1:23"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row>
    <row r="977" spans="1:23"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row>
    <row r="978" spans="1:23"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row>
    <row r="979" spans="1:23"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row>
    <row r="980" spans="1:23"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row>
    <row r="981" spans="1:23"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row>
    <row r="982" spans="1:23"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row>
    <row r="983" spans="1:23"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row>
    <row r="984" spans="1:23"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row>
    <row r="985" spans="1:23"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row>
    <row r="986" spans="1:23"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row>
    <row r="987" spans="1:23"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row>
    <row r="988" spans="1:23"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row>
    <row r="989" spans="1:23"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row>
    <row r="990" spans="1:23"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row>
    <row r="991" spans="1:23"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row>
    <row r="992" spans="1:23"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row>
    <row r="993" spans="1:23"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row>
    <row r="994" spans="1:23"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row>
    <row r="995" spans="1:23"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row>
    <row r="996" spans="1:23"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row>
    <row r="997" spans="1:23"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row>
    <row r="998" spans="1:23"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row>
    <row r="999" spans="1:23"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row>
    <row r="1000" spans="1:23"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row>
    <row r="1001" spans="1:23"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row>
    <row r="1002" spans="1:23"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row>
    <row r="1003" spans="1:23"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row>
    <row r="1004" spans="1:23"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row>
    <row r="1005" spans="1:23"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row>
    <row r="1006" spans="1:23"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row>
    <row r="1007" spans="1:23"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row>
    <row r="1008" spans="1:23"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row>
    <row r="1009" spans="1:23"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row>
    <row r="1010" spans="1:23"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row>
    <row r="1011" spans="1:23"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row>
    <row r="1012" spans="1:23"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row>
    <row r="1013" spans="1:23"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row>
    <row r="1014" spans="1:23"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row>
    <row r="1015" spans="1:23"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row>
    <row r="1016" spans="1:23"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row>
    <row r="1017" spans="1:23"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row>
    <row r="1018" spans="1:23"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row>
    <row r="1019" spans="1:23"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row>
    <row r="1020" spans="1:23"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row>
    <row r="1021" spans="1:23"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row>
    <row r="1022" spans="1:23"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row>
    <row r="1023" spans="1:23"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row>
    <row r="1024" spans="1:23"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row>
    <row r="1025" spans="1:23"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row>
    <row r="1026" spans="1:23"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row>
    <row r="1027" spans="1:23"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row>
    <row r="1028" spans="1:23"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row>
    <row r="1029" spans="1:23"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row>
    <row r="1030" spans="1:23"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row>
    <row r="1031" spans="1:23"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row>
    <row r="1032" spans="1:23"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row>
    <row r="1033" spans="1:23"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row>
    <row r="1034" spans="1:23"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row>
    <row r="1035" spans="1:23"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row>
    <row r="1036" spans="1:23"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row>
    <row r="1037" spans="1:23"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row>
    <row r="1038" spans="1:23"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row>
    <row r="1039" spans="1:23"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row>
    <row r="1040" spans="1:23"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row>
    <row r="1041" spans="1:23"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row>
    <row r="1042" spans="1:23"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row>
    <row r="1043" spans="1:23"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row>
    <row r="1044" spans="1:23"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row>
    <row r="1045" spans="1:23"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row>
    <row r="1046" spans="1:23"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row>
    <row r="1047" spans="1:23"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row>
    <row r="1048" spans="1:23"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row>
    <row r="1049" spans="1:23"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row>
    <row r="1050" spans="1:23"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row>
    <row r="1051" spans="1:23"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row>
    <row r="1052" spans="1:23"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row>
    <row r="1053" spans="1:23"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row>
    <row r="1054" spans="1:23"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row>
    <row r="1055" spans="1:23"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row>
    <row r="1056" spans="1:23"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row>
    <row r="1057" spans="1:23"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row>
    <row r="1058" spans="1:23"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row>
    <row r="1059" spans="1:23"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row>
    <row r="1060" spans="1:23"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row>
    <row r="1061" spans="1:23"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row>
    <row r="1062" spans="1:23"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row>
    <row r="1063" spans="1:23"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row>
    <row r="1064" spans="1:23"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row>
    <row r="1065" spans="1:23"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row>
    <row r="1066" spans="1:23"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row>
    <row r="1067" spans="1:23"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row>
    <row r="1068" spans="1:23"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row>
    <row r="1069" spans="1:23"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row>
    <row r="1070" spans="1:23"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row>
    <row r="1071" spans="1:23"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row>
    <row r="1072" spans="1:23"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row>
    <row r="1073" spans="1:23"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row>
    <row r="1074" spans="1:23"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row>
    <row r="1075" spans="1:23"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row>
    <row r="1076" spans="1:23"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row>
    <row r="1077" spans="1:23"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row>
    <row r="1078" spans="1:23"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row>
    <row r="1079" spans="1:23"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row>
    <row r="1080" spans="1:23"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row>
    <row r="1081" spans="1:23"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row>
    <row r="1082" spans="1:23"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row>
    <row r="1083" spans="1:23"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row>
    <row r="1084" spans="1:23"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row>
    <row r="1085" spans="1:23"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row>
    <row r="1086" spans="1:23"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row>
    <row r="1087" spans="1:23"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row>
    <row r="1088" spans="1:23"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row>
    <row r="1089" spans="1:23"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row>
    <row r="1090" spans="1:23"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row>
    <row r="1091" spans="1:23"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row>
    <row r="1092" spans="1:23"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row>
    <row r="1093" spans="1:23"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row>
    <row r="1094" spans="1:23"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row>
    <row r="1095" spans="1:23"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row>
    <row r="1096" spans="1:23"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row>
    <row r="1097" spans="1:23"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row>
    <row r="1098" spans="1:23"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row>
    <row r="1099" spans="1:23"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row>
    <row r="1100" spans="1:23"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row>
    <row r="1101" spans="1:23"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row>
    <row r="1102" spans="1:23"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row>
    <row r="1103" spans="1:23"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row>
    <row r="1104" spans="1:23"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row>
    <row r="1105" spans="1:23"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row>
    <row r="1106" spans="1:23"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row>
    <row r="1107" spans="1:23"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row>
    <row r="1108" spans="1:23"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row>
    <row r="1109" spans="1:23"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row>
    <row r="1110" spans="1:23"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row>
    <row r="1111" spans="1:23"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row>
    <row r="1112" spans="1:23"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row>
    <row r="1113" spans="1:23"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row>
    <row r="1114" spans="1:23"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row>
    <row r="1115" spans="1:23"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row>
    <row r="1116" spans="1:23"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row>
    <row r="1117" spans="1:23"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row>
    <row r="1118" spans="1:23"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row>
    <row r="1119" spans="1:23"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row>
  </sheetData>
  <mergeCells count="1">
    <mergeCell ref="A1:W1"/>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7"/>
  <sheetViews>
    <sheetView tabSelected="1" zoomScale="69" zoomScaleNormal="69" workbookViewId="0">
      <pane xSplit="1" ySplit="2" topLeftCell="B33" activePane="bottomRight" state="frozen"/>
      <selection pane="topRight" activeCell="B1" sqref="B1"/>
      <selection pane="bottomLeft" activeCell="A5" sqref="A5"/>
      <selection pane="bottomRight" activeCell="E71" sqref="E71"/>
    </sheetView>
  </sheetViews>
  <sheetFormatPr defaultRowHeight="15" x14ac:dyDescent="0.25"/>
  <cols>
    <col min="1" max="1" width="85.28515625" bestFit="1" customWidth="1"/>
    <col min="2" max="2" width="13" customWidth="1"/>
    <col min="3" max="3" width="18.7109375" customWidth="1"/>
    <col min="4" max="4" width="31.140625" customWidth="1"/>
    <col min="5" max="9" width="14.7109375" style="57" customWidth="1"/>
    <col min="10" max="10" width="14.7109375" style="3" customWidth="1"/>
    <col min="11" max="33" width="9.140625" style="3"/>
  </cols>
  <sheetData>
    <row r="1" spans="1:26" ht="15" customHeight="1" x14ac:dyDescent="0.25">
      <c r="A1" s="290" t="s">
        <v>73</v>
      </c>
      <c r="B1" s="347" t="s">
        <v>541</v>
      </c>
      <c r="C1" s="347" t="s">
        <v>74</v>
      </c>
      <c r="D1" s="294" t="s">
        <v>75</v>
      </c>
      <c r="E1" s="349"/>
      <c r="F1" s="349"/>
      <c r="G1" s="349"/>
      <c r="H1" s="349"/>
      <c r="I1" s="350"/>
    </row>
    <row r="2" spans="1:26" ht="26.25" customHeight="1" thickBot="1" x14ac:dyDescent="0.3">
      <c r="A2" s="291"/>
      <c r="B2" s="348"/>
      <c r="C2" s="348"/>
      <c r="D2" s="295"/>
      <c r="E2" s="67">
        <v>2015</v>
      </c>
      <c r="F2" s="68">
        <v>2016</v>
      </c>
      <c r="G2" s="67">
        <v>2017</v>
      </c>
      <c r="H2" s="68">
        <v>2018</v>
      </c>
      <c r="I2" s="67">
        <v>2019</v>
      </c>
      <c r="J2" s="68">
        <v>2020</v>
      </c>
      <c r="K2" s="67">
        <v>2021</v>
      </c>
      <c r="L2" s="68">
        <v>2022</v>
      </c>
      <c r="M2" s="67">
        <v>2023</v>
      </c>
      <c r="N2" s="68">
        <v>2024</v>
      </c>
      <c r="O2" s="67">
        <v>2025</v>
      </c>
      <c r="P2" s="68">
        <v>2026</v>
      </c>
      <c r="Q2" s="67">
        <v>2027</v>
      </c>
      <c r="R2" s="68">
        <v>2028</v>
      </c>
      <c r="S2" s="67">
        <v>2029</v>
      </c>
      <c r="T2" s="68">
        <v>2030</v>
      </c>
      <c r="U2" s="67">
        <v>2031</v>
      </c>
      <c r="V2" s="68">
        <v>2032</v>
      </c>
      <c r="W2" s="67">
        <v>2033</v>
      </c>
      <c r="X2" s="68">
        <v>2034</v>
      </c>
      <c r="Y2" s="67">
        <v>2035</v>
      </c>
      <c r="Z2" s="6"/>
    </row>
    <row r="3" spans="1:26" s="3" customFormat="1" ht="15" customHeight="1" x14ac:dyDescent="0.25">
      <c r="A3" s="69" t="s">
        <v>208</v>
      </c>
      <c r="B3" s="70" t="s">
        <v>542</v>
      </c>
      <c r="C3" s="70" t="s">
        <v>23</v>
      </c>
      <c r="D3" s="70" t="s">
        <v>79</v>
      </c>
      <c r="E3" s="71">
        <f>'Base de Dados - Água e esgoto'!G3/'Base de Dados - Água e esgoto'!G4</f>
        <v>1</v>
      </c>
      <c r="F3" s="71" t="e">
        <f>'Base de Dados - Água e esgoto'!H3/'Base de Dados - Água e esgoto'!H4</f>
        <v>#DIV/0!</v>
      </c>
      <c r="G3" s="71" t="e">
        <f>'Base de Dados - Água e esgoto'!I3/'Base de Dados - Água e esgoto'!I4</f>
        <v>#DIV/0!</v>
      </c>
      <c r="H3" s="71" t="e">
        <f>'Base de Dados - Água e esgoto'!J3/'Base de Dados - Água e esgoto'!J4</f>
        <v>#DIV/0!</v>
      </c>
      <c r="I3" s="71" t="e">
        <f>'Base de Dados - Água e esgoto'!K3/'Base de Dados - Água e esgoto'!K4</f>
        <v>#DIV/0!</v>
      </c>
      <c r="J3" s="71" t="e">
        <f>'Base de Dados - Água e esgoto'!L3/'Base de Dados - Água e esgoto'!L4</f>
        <v>#DIV/0!</v>
      </c>
      <c r="K3" s="71" t="e">
        <f>'Base de Dados - Água e esgoto'!M3/'Base de Dados - Água e esgoto'!M4</f>
        <v>#DIV/0!</v>
      </c>
      <c r="L3" s="71" t="e">
        <f>'Base de Dados - Água e esgoto'!N3/'Base de Dados - Água e esgoto'!N4</f>
        <v>#DIV/0!</v>
      </c>
      <c r="M3" s="71" t="e">
        <f>'Base de Dados - Água e esgoto'!O3/'Base de Dados - Água e esgoto'!O4</f>
        <v>#DIV/0!</v>
      </c>
      <c r="N3" s="71" t="e">
        <f>'Base de Dados - Água e esgoto'!P3/'Base de Dados - Água e esgoto'!P4</f>
        <v>#DIV/0!</v>
      </c>
      <c r="O3" s="71" t="e">
        <f>'Base de Dados - Água e esgoto'!Q3/'Base de Dados - Água e esgoto'!Q4</f>
        <v>#DIV/0!</v>
      </c>
      <c r="P3" s="71" t="e">
        <f>'Base de Dados - Água e esgoto'!R3/'Base de Dados - Água e esgoto'!R4</f>
        <v>#DIV/0!</v>
      </c>
      <c r="Q3" s="71" t="e">
        <f>'Base de Dados - Água e esgoto'!S3/'Base de Dados - Água e esgoto'!S4</f>
        <v>#DIV/0!</v>
      </c>
      <c r="R3" s="71" t="e">
        <f>'Base de Dados - Água e esgoto'!T3/'Base de Dados - Água e esgoto'!T4</f>
        <v>#DIV/0!</v>
      </c>
      <c r="S3" s="71" t="e">
        <f>'Base de Dados - Água e esgoto'!U3/'Base de Dados - Água e esgoto'!U4</f>
        <v>#DIV/0!</v>
      </c>
      <c r="T3" s="71" t="e">
        <f>'Base de Dados - Água e esgoto'!V3/'Base de Dados - Água e esgoto'!V4</f>
        <v>#DIV/0!</v>
      </c>
      <c r="U3" s="71" t="e">
        <f>'Base de Dados - Água e esgoto'!W3/'Base de Dados - Água e esgoto'!W4</f>
        <v>#DIV/0!</v>
      </c>
      <c r="V3" s="71" t="e">
        <f>'Base de Dados - Água e esgoto'!X3/'Base de Dados - Água e esgoto'!X4</f>
        <v>#DIV/0!</v>
      </c>
      <c r="W3" s="71" t="e">
        <f>'Base de Dados - Água e esgoto'!Y3/'Base de Dados - Água e esgoto'!Y4</f>
        <v>#DIV/0!</v>
      </c>
      <c r="X3" s="71" t="e">
        <f>'Base de Dados - Água e esgoto'!Z3/'Base de Dados - Água e esgoto'!Z4</f>
        <v>#DIV/0!</v>
      </c>
      <c r="Y3" s="71" t="e">
        <f>'Base de Dados - Água e esgoto'!AA3/'Base de Dados - Água e esgoto'!AA4</f>
        <v>#DIV/0!</v>
      </c>
    </row>
    <row r="4" spans="1:26" s="3" customFormat="1" ht="15" customHeight="1" x14ac:dyDescent="0.25">
      <c r="A4" s="72" t="s">
        <v>209</v>
      </c>
      <c r="B4" s="73" t="s">
        <v>543</v>
      </c>
      <c r="C4" s="73" t="s">
        <v>23</v>
      </c>
      <c r="D4" s="73" t="s">
        <v>79</v>
      </c>
      <c r="E4" s="60" t="e">
        <f>'Base de Dados - Água e esgoto'!G5/'Base de Dados - Água e esgoto'!G6</f>
        <v>#DIV/0!</v>
      </c>
      <c r="F4" s="60" t="e">
        <f>'Base de Dados - Água e esgoto'!H5/'Base de Dados - Água e esgoto'!H6</f>
        <v>#DIV/0!</v>
      </c>
      <c r="G4" s="60" t="e">
        <f>'Base de Dados - Água e esgoto'!I5/'Base de Dados - Água e esgoto'!I6</f>
        <v>#DIV/0!</v>
      </c>
      <c r="H4" s="60" t="e">
        <f>'Base de Dados - Água e esgoto'!J5/'Base de Dados - Água e esgoto'!J6</f>
        <v>#DIV/0!</v>
      </c>
      <c r="I4" s="60" t="e">
        <f>'Base de Dados - Água e esgoto'!K5/'Base de Dados - Água e esgoto'!K6</f>
        <v>#DIV/0!</v>
      </c>
      <c r="J4" s="60" t="e">
        <f>'Base de Dados - Água e esgoto'!L5/'Base de Dados - Água e esgoto'!L6</f>
        <v>#DIV/0!</v>
      </c>
      <c r="K4" s="60" t="e">
        <f>'Base de Dados - Água e esgoto'!M5/'Base de Dados - Água e esgoto'!M6</f>
        <v>#DIV/0!</v>
      </c>
      <c r="L4" s="60" t="e">
        <f>'Base de Dados - Água e esgoto'!N5/'Base de Dados - Água e esgoto'!N6</f>
        <v>#DIV/0!</v>
      </c>
      <c r="M4" s="60" t="e">
        <f>'Base de Dados - Água e esgoto'!O5/'Base de Dados - Água e esgoto'!O6</f>
        <v>#DIV/0!</v>
      </c>
      <c r="N4" s="60" t="e">
        <f>'Base de Dados - Água e esgoto'!P5/'Base de Dados - Água e esgoto'!P6</f>
        <v>#DIV/0!</v>
      </c>
      <c r="O4" s="60" t="e">
        <f>'Base de Dados - Água e esgoto'!Q5/'Base de Dados - Água e esgoto'!Q6</f>
        <v>#DIV/0!</v>
      </c>
      <c r="P4" s="60" t="e">
        <f>'Base de Dados - Água e esgoto'!R5/'Base de Dados - Água e esgoto'!R6</f>
        <v>#DIV/0!</v>
      </c>
      <c r="Q4" s="60" t="e">
        <f>'Base de Dados - Água e esgoto'!S5/'Base de Dados - Água e esgoto'!S6</f>
        <v>#DIV/0!</v>
      </c>
      <c r="R4" s="60" t="e">
        <f>'Base de Dados - Água e esgoto'!T5/'Base de Dados - Água e esgoto'!T6</f>
        <v>#DIV/0!</v>
      </c>
      <c r="S4" s="60" t="e">
        <f>'Base de Dados - Água e esgoto'!U5/'Base de Dados - Água e esgoto'!U6</f>
        <v>#DIV/0!</v>
      </c>
      <c r="T4" s="60" t="e">
        <f>'Base de Dados - Água e esgoto'!V5/'Base de Dados - Água e esgoto'!V6</f>
        <v>#DIV/0!</v>
      </c>
      <c r="U4" s="60" t="e">
        <f>'Base de Dados - Água e esgoto'!W5/'Base de Dados - Água e esgoto'!W6</f>
        <v>#DIV/0!</v>
      </c>
      <c r="V4" s="60" t="e">
        <f>'Base de Dados - Água e esgoto'!X5/'Base de Dados - Água e esgoto'!X6</f>
        <v>#DIV/0!</v>
      </c>
      <c r="W4" s="60" t="e">
        <f>'Base de Dados - Água e esgoto'!Y5/'Base de Dados - Água e esgoto'!Y6</f>
        <v>#DIV/0!</v>
      </c>
      <c r="X4" s="60" t="e">
        <f>'Base de Dados - Água e esgoto'!Z5/'Base de Dados - Água e esgoto'!Z6</f>
        <v>#DIV/0!</v>
      </c>
      <c r="Y4" s="60" t="e">
        <f>'Base de Dados - Água e esgoto'!AA5/'Base de Dados - Água e esgoto'!AA6</f>
        <v>#DIV/0!</v>
      </c>
    </row>
    <row r="5" spans="1:26" s="3" customFormat="1" ht="15" customHeight="1" x14ac:dyDescent="0.25">
      <c r="A5" s="74" t="s">
        <v>210</v>
      </c>
      <c r="B5" s="75" t="s">
        <v>544</v>
      </c>
      <c r="C5" s="75" t="s">
        <v>23</v>
      </c>
      <c r="D5" s="75" t="s">
        <v>268</v>
      </c>
      <c r="E5" s="76" t="e">
        <f>'Base de Dados - Água e esgoto'!G7/'Base de Dados - Água e esgoto'!G8</f>
        <v>#DIV/0!</v>
      </c>
      <c r="F5" s="76" t="e">
        <f>'Base de Dados - Água e esgoto'!H7/'Base de Dados - Água e esgoto'!H8</f>
        <v>#DIV/0!</v>
      </c>
      <c r="G5" s="76" t="e">
        <f>'Base de Dados - Água e esgoto'!I7/'Base de Dados - Água e esgoto'!I8</f>
        <v>#DIV/0!</v>
      </c>
      <c r="H5" s="76" t="e">
        <f>'Base de Dados - Água e esgoto'!J7/'Base de Dados - Água e esgoto'!J8</f>
        <v>#DIV/0!</v>
      </c>
      <c r="I5" s="76" t="e">
        <f>'Base de Dados - Água e esgoto'!K7/'Base de Dados - Água e esgoto'!K8</f>
        <v>#DIV/0!</v>
      </c>
      <c r="J5" s="76" t="e">
        <f>'Base de Dados - Água e esgoto'!L7/'Base de Dados - Água e esgoto'!L8</f>
        <v>#DIV/0!</v>
      </c>
      <c r="K5" s="76" t="e">
        <f>'Base de Dados - Água e esgoto'!M7/'Base de Dados - Água e esgoto'!M8</f>
        <v>#DIV/0!</v>
      </c>
      <c r="L5" s="76" t="e">
        <f>'Base de Dados - Água e esgoto'!N7/'Base de Dados - Água e esgoto'!N8</f>
        <v>#DIV/0!</v>
      </c>
      <c r="M5" s="76" t="e">
        <f>'Base de Dados - Água e esgoto'!O7/'Base de Dados - Água e esgoto'!O8</f>
        <v>#DIV/0!</v>
      </c>
      <c r="N5" s="76" t="e">
        <f>'Base de Dados - Água e esgoto'!P7/'Base de Dados - Água e esgoto'!P8</f>
        <v>#DIV/0!</v>
      </c>
      <c r="O5" s="76" t="e">
        <f>'Base de Dados - Água e esgoto'!Q7/'Base de Dados - Água e esgoto'!Q8</f>
        <v>#DIV/0!</v>
      </c>
      <c r="P5" s="76" t="e">
        <f>'Base de Dados - Água e esgoto'!R7/'Base de Dados - Água e esgoto'!R8</f>
        <v>#DIV/0!</v>
      </c>
      <c r="Q5" s="76" t="e">
        <f>'Base de Dados - Água e esgoto'!S7/'Base de Dados - Água e esgoto'!S8</f>
        <v>#DIV/0!</v>
      </c>
      <c r="R5" s="76" t="e">
        <f>'Base de Dados - Água e esgoto'!T7/'Base de Dados - Água e esgoto'!T8</f>
        <v>#DIV/0!</v>
      </c>
      <c r="S5" s="76" t="e">
        <f>'Base de Dados - Água e esgoto'!U7/'Base de Dados - Água e esgoto'!U8</f>
        <v>#DIV/0!</v>
      </c>
      <c r="T5" s="76" t="e">
        <f>'Base de Dados - Água e esgoto'!V7/'Base de Dados - Água e esgoto'!V8</f>
        <v>#DIV/0!</v>
      </c>
      <c r="U5" s="76" t="e">
        <f>'Base de Dados - Água e esgoto'!W7/'Base de Dados - Água e esgoto'!W8</f>
        <v>#DIV/0!</v>
      </c>
      <c r="V5" s="76" t="e">
        <f>'Base de Dados - Água e esgoto'!X7/'Base de Dados - Água e esgoto'!X8</f>
        <v>#DIV/0!</v>
      </c>
      <c r="W5" s="76" t="e">
        <f>'Base de Dados - Água e esgoto'!Y7/'Base de Dados - Água e esgoto'!Y8</f>
        <v>#DIV/0!</v>
      </c>
      <c r="X5" s="76" t="e">
        <f>'Base de Dados - Água e esgoto'!Z7/'Base de Dados - Água e esgoto'!Z8</f>
        <v>#DIV/0!</v>
      </c>
      <c r="Y5" s="76" t="e">
        <f>'Base de Dados - Água e esgoto'!AA7/'Base de Dados - Água e esgoto'!AA8</f>
        <v>#DIV/0!</v>
      </c>
    </row>
    <row r="6" spans="1:26" s="3" customFormat="1" ht="15" customHeight="1" x14ac:dyDescent="0.25">
      <c r="A6" s="72" t="s">
        <v>211</v>
      </c>
      <c r="B6" s="73" t="s">
        <v>545</v>
      </c>
      <c r="C6" s="73" t="s">
        <v>23</v>
      </c>
      <c r="D6" s="73" t="s">
        <v>79</v>
      </c>
      <c r="E6" s="59" t="e">
        <f>'Base de Dados - Água e esgoto'!G9/'Base de Dados - Água e esgoto'!G7</f>
        <v>#DIV/0!</v>
      </c>
      <c r="F6" s="59" t="e">
        <f>'Base de Dados - Água e esgoto'!H9/'Base de Dados - Água e esgoto'!H7</f>
        <v>#DIV/0!</v>
      </c>
      <c r="G6" s="59" t="e">
        <f>'Base de Dados - Água e esgoto'!I9/'Base de Dados - Água e esgoto'!I7</f>
        <v>#DIV/0!</v>
      </c>
      <c r="H6" s="59" t="e">
        <f>'Base de Dados - Água e esgoto'!J9/'Base de Dados - Água e esgoto'!J7</f>
        <v>#DIV/0!</v>
      </c>
      <c r="I6" s="59" t="e">
        <f>'Base de Dados - Água e esgoto'!K9/'Base de Dados - Água e esgoto'!K7</f>
        <v>#DIV/0!</v>
      </c>
      <c r="J6" s="59" t="e">
        <f>'Base de Dados - Água e esgoto'!L9/'Base de Dados - Água e esgoto'!L7</f>
        <v>#DIV/0!</v>
      </c>
      <c r="K6" s="59" t="e">
        <f>'Base de Dados - Água e esgoto'!M9/'Base de Dados - Água e esgoto'!M7</f>
        <v>#DIV/0!</v>
      </c>
      <c r="L6" s="59" t="e">
        <f>'Base de Dados - Água e esgoto'!N9/'Base de Dados - Água e esgoto'!N7</f>
        <v>#DIV/0!</v>
      </c>
      <c r="M6" s="59" t="e">
        <f>'Base de Dados - Água e esgoto'!O9/'Base de Dados - Água e esgoto'!O7</f>
        <v>#DIV/0!</v>
      </c>
      <c r="N6" s="59" t="e">
        <f>'Base de Dados - Água e esgoto'!P9/'Base de Dados - Água e esgoto'!P7</f>
        <v>#DIV/0!</v>
      </c>
      <c r="O6" s="59" t="e">
        <f>'Base de Dados - Água e esgoto'!Q9/'Base de Dados - Água e esgoto'!Q7</f>
        <v>#DIV/0!</v>
      </c>
      <c r="P6" s="59" t="e">
        <f>'Base de Dados - Água e esgoto'!R9/'Base de Dados - Água e esgoto'!R7</f>
        <v>#DIV/0!</v>
      </c>
      <c r="Q6" s="59" t="e">
        <f>'Base de Dados - Água e esgoto'!S9/'Base de Dados - Água e esgoto'!S7</f>
        <v>#DIV/0!</v>
      </c>
      <c r="R6" s="59" t="e">
        <f>'Base de Dados - Água e esgoto'!T9/'Base de Dados - Água e esgoto'!T7</f>
        <v>#DIV/0!</v>
      </c>
      <c r="S6" s="59" t="e">
        <f>'Base de Dados - Água e esgoto'!U9/'Base de Dados - Água e esgoto'!U7</f>
        <v>#DIV/0!</v>
      </c>
      <c r="T6" s="59" t="e">
        <f>'Base de Dados - Água e esgoto'!V9/'Base de Dados - Água e esgoto'!V7</f>
        <v>#DIV/0!</v>
      </c>
      <c r="U6" s="59" t="e">
        <f>'Base de Dados - Água e esgoto'!W9/'Base de Dados - Água e esgoto'!W7</f>
        <v>#DIV/0!</v>
      </c>
      <c r="V6" s="59" t="e">
        <f>'Base de Dados - Água e esgoto'!X9/'Base de Dados - Água e esgoto'!X7</f>
        <v>#DIV/0!</v>
      </c>
      <c r="W6" s="59" t="e">
        <f>'Base de Dados - Água e esgoto'!Y9/'Base de Dados - Água e esgoto'!Y7</f>
        <v>#DIV/0!</v>
      </c>
      <c r="X6" s="59" t="e">
        <f>'Base de Dados - Água e esgoto'!Z9/'Base de Dados - Água e esgoto'!Z7</f>
        <v>#DIV/0!</v>
      </c>
      <c r="Y6" s="59" t="e">
        <f>'Base de Dados - Água e esgoto'!AA9/'Base de Dados - Água e esgoto'!AA7</f>
        <v>#DIV/0!</v>
      </c>
    </row>
    <row r="7" spans="1:26" s="3" customFormat="1" ht="15" customHeight="1" x14ac:dyDescent="0.25">
      <c r="A7" s="74" t="s">
        <v>212</v>
      </c>
      <c r="B7" s="75" t="s">
        <v>546</v>
      </c>
      <c r="C7" s="75" t="s">
        <v>23</v>
      </c>
      <c r="D7" s="75" t="s">
        <v>79</v>
      </c>
      <c r="E7" s="60" t="e">
        <f>('Base de Dados - Água e esgoto'!G10-'Base de Dados - Água e esgoto'!G11)/'Base de Dados - Água e esgoto'!G12</f>
        <v>#DIV/0!</v>
      </c>
      <c r="F7" s="60" t="e">
        <f>('Base de Dados - Água e esgoto'!H10-'Base de Dados - Água e esgoto'!H11)/'Base de Dados - Água e esgoto'!H12</f>
        <v>#DIV/0!</v>
      </c>
      <c r="G7" s="60" t="e">
        <f>('Base de Dados - Água e esgoto'!I10-'Base de Dados - Água e esgoto'!I11)/'Base de Dados - Água e esgoto'!I12</f>
        <v>#DIV/0!</v>
      </c>
      <c r="H7" s="60" t="e">
        <f>('Base de Dados - Água e esgoto'!J10-'Base de Dados - Água e esgoto'!J11)/'Base de Dados - Água e esgoto'!J12</f>
        <v>#DIV/0!</v>
      </c>
      <c r="I7" s="60" t="e">
        <f>('Base de Dados - Água e esgoto'!K10-'Base de Dados - Água e esgoto'!K11)/'Base de Dados - Água e esgoto'!K12</f>
        <v>#DIV/0!</v>
      </c>
      <c r="J7" s="60" t="e">
        <f>('Base de Dados - Água e esgoto'!L10-'Base de Dados - Água e esgoto'!L11)/'Base de Dados - Água e esgoto'!L12</f>
        <v>#DIV/0!</v>
      </c>
      <c r="K7" s="60" t="e">
        <f>('Base de Dados - Água e esgoto'!M10-'Base de Dados - Água e esgoto'!M11)/'Base de Dados - Água e esgoto'!M12</f>
        <v>#DIV/0!</v>
      </c>
      <c r="L7" s="60" t="e">
        <f>('Base de Dados - Água e esgoto'!N10-'Base de Dados - Água e esgoto'!N11)/'Base de Dados - Água e esgoto'!N12</f>
        <v>#DIV/0!</v>
      </c>
      <c r="M7" s="60" t="e">
        <f>('Base de Dados - Água e esgoto'!O10-'Base de Dados - Água e esgoto'!O11)/'Base de Dados - Água e esgoto'!O12</f>
        <v>#DIV/0!</v>
      </c>
      <c r="N7" s="60" t="e">
        <f>('Base de Dados - Água e esgoto'!P10-'Base de Dados - Água e esgoto'!P11)/'Base de Dados - Água e esgoto'!P12</f>
        <v>#DIV/0!</v>
      </c>
      <c r="O7" s="60" t="e">
        <f>('Base de Dados - Água e esgoto'!Q10-'Base de Dados - Água e esgoto'!Q11)/'Base de Dados - Água e esgoto'!Q12</f>
        <v>#DIV/0!</v>
      </c>
      <c r="P7" s="60" t="e">
        <f>('Base de Dados - Água e esgoto'!R10-'Base de Dados - Água e esgoto'!R11)/'Base de Dados - Água e esgoto'!R12</f>
        <v>#DIV/0!</v>
      </c>
      <c r="Q7" s="60" t="e">
        <f>('Base de Dados - Água e esgoto'!S10-'Base de Dados - Água e esgoto'!S11)/'Base de Dados - Água e esgoto'!S12</f>
        <v>#DIV/0!</v>
      </c>
      <c r="R7" s="60" t="e">
        <f>('Base de Dados - Água e esgoto'!T10-'Base de Dados - Água e esgoto'!T11)/'Base de Dados - Água e esgoto'!T12</f>
        <v>#DIV/0!</v>
      </c>
      <c r="S7" s="60" t="e">
        <f>('Base de Dados - Água e esgoto'!U10-'Base de Dados - Água e esgoto'!U11)/'Base de Dados - Água e esgoto'!U12</f>
        <v>#DIV/0!</v>
      </c>
      <c r="T7" s="60" t="e">
        <f>('Base de Dados - Água e esgoto'!V10-'Base de Dados - Água e esgoto'!V11)/'Base de Dados - Água e esgoto'!V12</f>
        <v>#DIV/0!</v>
      </c>
      <c r="U7" s="60" t="e">
        <f>('Base de Dados - Água e esgoto'!W10-'Base de Dados - Água e esgoto'!W11)/'Base de Dados - Água e esgoto'!W12</f>
        <v>#DIV/0!</v>
      </c>
      <c r="V7" s="60" t="e">
        <f>('Base de Dados - Água e esgoto'!X10-'Base de Dados - Água e esgoto'!X11)/'Base de Dados - Água e esgoto'!X12</f>
        <v>#DIV/0!</v>
      </c>
      <c r="W7" s="60" t="e">
        <f>('Base de Dados - Água e esgoto'!Y10-'Base de Dados - Água e esgoto'!Y11)/'Base de Dados - Água e esgoto'!Y12</f>
        <v>#DIV/0!</v>
      </c>
      <c r="X7" s="60" t="e">
        <f>('Base de Dados - Água e esgoto'!Z10-'Base de Dados - Água e esgoto'!Z11)/'Base de Dados - Água e esgoto'!Z12</f>
        <v>#DIV/0!</v>
      </c>
      <c r="Y7" s="60" t="e">
        <f>('Base de Dados - Água e esgoto'!AA10-'Base de Dados - Água e esgoto'!AA11)/'Base de Dados - Água e esgoto'!AA12</f>
        <v>#DIV/0!</v>
      </c>
    </row>
    <row r="8" spans="1:26" s="3" customFormat="1" ht="15" customHeight="1" x14ac:dyDescent="0.25">
      <c r="A8" s="72" t="s">
        <v>213</v>
      </c>
      <c r="B8" s="73" t="s">
        <v>547</v>
      </c>
      <c r="C8" s="73" t="s">
        <v>23</v>
      </c>
      <c r="D8" s="73" t="s">
        <v>79</v>
      </c>
      <c r="E8" s="77" t="e">
        <f>'Base de Dados - Água e esgoto'!G13/'Base de Dados - Água e esgoto'!G8</f>
        <v>#DIV/0!</v>
      </c>
      <c r="F8" s="77" t="e">
        <f>'Base de Dados - Água e esgoto'!H13/'Base de Dados - Água e esgoto'!H8</f>
        <v>#DIV/0!</v>
      </c>
      <c r="G8" s="77" t="e">
        <f>'Base de Dados - Água e esgoto'!I13/'Base de Dados - Água e esgoto'!I8</f>
        <v>#DIV/0!</v>
      </c>
      <c r="H8" s="77" t="e">
        <f>'Base de Dados - Água e esgoto'!J13/'Base de Dados - Água e esgoto'!J8</f>
        <v>#DIV/0!</v>
      </c>
      <c r="I8" s="77" t="e">
        <f>'Base de Dados - Água e esgoto'!K13/'Base de Dados - Água e esgoto'!K8</f>
        <v>#DIV/0!</v>
      </c>
      <c r="J8" s="77" t="e">
        <f>'Base de Dados - Água e esgoto'!L13/'Base de Dados - Água e esgoto'!L8</f>
        <v>#DIV/0!</v>
      </c>
      <c r="K8" s="77" t="e">
        <f>'Base de Dados - Água e esgoto'!M13/'Base de Dados - Água e esgoto'!M8</f>
        <v>#DIV/0!</v>
      </c>
      <c r="L8" s="77" t="e">
        <f>'Base de Dados - Água e esgoto'!N13/'Base de Dados - Água e esgoto'!N8</f>
        <v>#DIV/0!</v>
      </c>
      <c r="M8" s="77" t="e">
        <f>'Base de Dados - Água e esgoto'!O13/'Base de Dados - Água e esgoto'!O8</f>
        <v>#DIV/0!</v>
      </c>
      <c r="N8" s="77" t="e">
        <f>'Base de Dados - Água e esgoto'!P13/'Base de Dados - Água e esgoto'!P8</f>
        <v>#DIV/0!</v>
      </c>
      <c r="O8" s="77" t="e">
        <f>'Base de Dados - Água e esgoto'!Q13/'Base de Dados - Água e esgoto'!Q8</f>
        <v>#DIV/0!</v>
      </c>
      <c r="P8" s="77" t="e">
        <f>'Base de Dados - Água e esgoto'!R13/'Base de Dados - Água e esgoto'!R8</f>
        <v>#DIV/0!</v>
      </c>
      <c r="Q8" s="77" t="e">
        <f>'Base de Dados - Água e esgoto'!S13/'Base de Dados - Água e esgoto'!S8</f>
        <v>#DIV/0!</v>
      </c>
      <c r="R8" s="77" t="e">
        <f>'Base de Dados - Água e esgoto'!T13/'Base de Dados - Água e esgoto'!T8</f>
        <v>#DIV/0!</v>
      </c>
      <c r="S8" s="77" t="e">
        <f>'Base de Dados - Água e esgoto'!U13/'Base de Dados - Água e esgoto'!U8</f>
        <v>#DIV/0!</v>
      </c>
      <c r="T8" s="77" t="e">
        <f>'Base de Dados - Água e esgoto'!V13/'Base de Dados - Água e esgoto'!V8</f>
        <v>#DIV/0!</v>
      </c>
      <c r="U8" s="77" t="e">
        <f>'Base de Dados - Água e esgoto'!W13/'Base de Dados - Água e esgoto'!W8</f>
        <v>#DIV/0!</v>
      </c>
      <c r="V8" s="77" t="e">
        <f>'Base de Dados - Água e esgoto'!X13/'Base de Dados - Água e esgoto'!X8</f>
        <v>#DIV/0!</v>
      </c>
      <c r="W8" s="77" t="e">
        <f>'Base de Dados - Água e esgoto'!Y13/'Base de Dados - Água e esgoto'!Y8</f>
        <v>#DIV/0!</v>
      </c>
      <c r="X8" s="77" t="e">
        <f>'Base de Dados - Água e esgoto'!Z13/'Base de Dados - Água e esgoto'!Z8</f>
        <v>#DIV/0!</v>
      </c>
      <c r="Y8" s="77" t="e">
        <f>'Base de Dados - Água e esgoto'!AA13/'Base de Dados - Água e esgoto'!AA8</f>
        <v>#DIV/0!</v>
      </c>
    </row>
    <row r="9" spans="1:26" s="3" customFormat="1" ht="15" customHeight="1" x14ac:dyDescent="0.25">
      <c r="A9" s="74" t="s">
        <v>214</v>
      </c>
      <c r="B9" s="75" t="s">
        <v>548</v>
      </c>
      <c r="C9" s="75" t="s">
        <v>23</v>
      </c>
      <c r="D9" s="75" t="s">
        <v>79</v>
      </c>
      <c r="E9" s="77" t="e">
        <f>'Base de Dados - Água e esgoto'!G14/('Base de Dados - Água e esgoto'!G12-'Base de Dados - Água e esgoto'!G15)</f>
        <v>#DIV/0!</v>
      </c>
      <c r="F9" s="77" t="e">
        <f>'Base de Dados - Água e esgoto'!H14/('Base de Dados - Água e esgoto'!H12-'Base de Dados - Água e esgoto'!H15)</f>
        <v>#DIV/0!</v>
      </c>
      <c r="G9" s="77" t="e">
        <f>'Base de Dados - Água e esgoto'!I14/('Base de Dados - Água e esgoto'!I12-'Base de Dados - Água e esgoto'!I15)</f>
        <v>#DIV/0!</v>
      </c>
      <c r="H9" s="77" t="e">
        <f>'Base de Dados - Água e esgoto'!J14/('Base de Dados - Água e esgoto'!J12-'Base de Dados - Água e esgoto'!J15)</f>
        <v>#DIV/0!</v>
      </c>
      <c r="I9" s="77" t="e">
        <f>'Base de Dados - Água e esgoto'!K14/('Base de Dados - Água e esgoto'!K12-'Base de Dados - Água e esgoto'!K15)</f>
        <v>#DIV/0!</v>
      </c>
      <c r="J9" s="77" t="e">
        <f>'Base de Dados - Água e esgoto'!L14/('Base de Dados - Água e esgoto'!L12-'Base de Dados - Água e esgoto'!L15)</f>
        <v>#DIV/0!</v>
      </c>
      <c r="K9" s="77" t="e">
        <f>'Base de Dados - Água e esgoto'!M14/('Base de Dados - Água e esgoto'!M12-'Base de Dados - Água e esgoto'!M15)</f>
        <v>#DIV/0!</v>
      </c>
      <c r="L9" s="77" t="e">
        <f>'Base de Dados - Água e esgoto'!N14/('Base de Dados - Água e esgoto'!N12-'Base de Dados - Água e esgoto'!N15)</f>
        <v>#DIV/0!</v>
      </c>
      <c r="M9" s="77" t="e">
        <f>'Base de Dados - Água e esgoto'!O14/('Base de Dados - Água e esgoto'!O12-'Base de Dados - Água e esgoto'!O15)</f>
        <v>#DIV/0!</v>
      </c>
      <c r="N9" s="77" t="e">
        <f>'Base de Dados - Água e esgoto'!P14/('Base de Dados - Água e esgoto'!P12-'Base de Dados - Água e esgoto'!P15)</f>
        <v>#DIV/0!</v>
      </c>
      <c r="O9" s="77" t="e">
        <f>'Base de Dados - Água e esgoto'!Q14/('Base de Dados - Água e esgoto'!Q12-'Base de Dados - Água e esgoto'!Q15)</f>
        <v>#DIV/0!</v>
      </c>
      <c r="P9" s="77" t="e">
        <f>'Base de Dados - Água e esgoto'!R14/('Base de Dados - Água e esgoto'!R12-'Base de Dados - Água e esgoto'!R15)</f>
        <v>#DIV/0!</v>
      </c>
      <c r="Q9" s="77" t="e">
        <f>'Base de Dados - Água e esgoto'!S14/('Base de Dados - Água e esgoto'!S12-'Base de Dados - Água e esgoto'!S15)</f>
        <v>#DIV/0!</v>
      </c>
      <c r="R9" s="77" t="e">
        <f>'Base de Dados - Água e esgoto'!T14/('Base de Dados - Água e esgoto'!T12-'Base de Dados - Água e esgoto'!T15)</f>
        <v>#DIV/0!</v>
      </c>
      <c r="S9" s="77" t="e">
        <f>'Base de Dados - Água e esgoto'!U14/('Base de Dados - Água e esgoto'!U12-'Base de Dados - Água e esgoto'!U15)</f>
        <v>#DIV/0!</v>
      </c>
      <c r="T9" s="77" t="e">
        <f>'Base de Dados - Água e esgoto'!V14/('Base de Dados - Água e esgoto'!V12-'Base de Dados - Água e esgoto'!V15)</f>
        <v>#DIV/0!</v>
      </c>
      <c r="U9" s="77" t="e">
        <f>'Base de Dados - Água e esgoto'!W14/('Base de Dados - Água e esgoto'!W12-'Base de Dados - Água e esgoto'!W15)</f>
        <v>#DIV/0!</v>
      </c>
      <c r="V9" s="77" t="e">
        <f>'Base de Dados - Água e esgoto'!X14/('Base de Dados - Água e esgoto'!X12-'Base de Dados - Água e esgoto'!X15)</f>
        <v>#DIV/0!</v>
      </c>
      <c r="W9" s="77" t="e">
        <f>'Base de Dados - Água e esgoto'!Y14/('Base de Dados - Água e esgoto'!Y12-'Base de Dados - Água e esgoto'!Y15)</f>
        <v>#DIV/0!</v>
      </c>
      <c r="X9" s="77" t="e">
        <f>'Base de Dados - Água e esgoto'!Z14/('Base de Dados - Água e esgoto'!Z12-'Base de Dados - Água e esgoto'!Z15)</f>
        <v>#DIV/0!</v>
      </c>
      <c r="Y9" s="77" t="e">
        <f>'Base de Dados - Água e esgoto'!AA14/('Base de Dados - Água e esgoto'!AA12-'Base de Dados - Água e esgoto'!AA15)</f>
        <v>#DIV/0!</v>
      </c>
    </row>
    <row r="10" spans="1:26" s="3" customFormat="1" ht="15" customHeight="1" x14ac:dyDescent="0.25">
      <c r="A10" s="72" t="s">
        <v>475</v>
      </c>
      <c r="B10" s="73" t="s">
        <v>549</v>
      </c>
      <c r="C10" s="73" t="s">
        <v>23</v>
      </c>
      <c r="D10" s="73" t="s">
        <v>79</v>
      </c>
      <c r="E10" s="60" t="e">
        <f>'Base de Dados - Água e esgoto'!G14/('Base de Dados - Água e esgoto'!G16-'Base de Dados - Água e esgoto'!G11)</f>
        <v>#DIV/0!</v>
      </c>
      <c r="F10" s="60" t="e">
        <f>'Base de Dados - Água e esgoto'!H14/('Base de Dados - Água e esgoto'!H16-'Base de Dados - Água e esgoto'!H11)</f>
        <v>#DIV/0!</v>
      </c>
      <c r="G10" s="60" t="e">
        <f>'Base de Dados - Água e esgoto'!I14/('Base de Dados - Água e esgoto'!I16-'Base de Dados - Água e esgoto'!I11)</f>
        <v>#DIV/0!</v>
      </c>
      <c r="H10" s="60" t="e">
        <f>'Base de Dados - Água e esgoto'!J14/('Base de Dados - Água e esgoto'!J16-'Base de Dados - Água e esgoto'!J11)</f>
        <v>#DIV/0!</v>
      </c>
      <c r="I10" s="60" t="e">
        <f>'Base de Dados - Água e esgoto'!K14/('Base de Dados - Água e esgoto'!K16-'Base de Dados - Água e esgoto'!K11)</f>
        <v>#DIV/0!</v>
      </c>
      <c r="J10" s="60" t="e">
        <f>'Base de Dados - Água e esgoto'!L14/('Base de Dados - Água e esgoto'!L16-'Base de Dados - Água e esgoto'!L11)</f>
        <v>#DIV/0!</v>
      </c>
      <c r="K10" s="60" t="e">
        <f>'Base de Dados - Água e esgoto'!M14/('Base de Dados - Água e esgoto'!M16-'Base de Dados - Água e esgoto'!M11)</f>
        <v>#DIV/0!</v>
      </c>
      <c r="L10" s="60" t="e">
        <f>'Base de Dados - Água e esgoto'!N14/('Base de Dados - Água e esgoto'!N16-'Base de Dados - Água e esgoto'!N11)</f>
        <v>#DIV/0!</v>
      </c>
      <c r="M10" s="60" t="e">
        <f>'Base de Dados - Água e esgoto'!O14/('Base de Dados - Água e esgoto'!O16-'Base de Dados - Água e esgoto'!O11)</f>
        <v>#DIV/0!</v>
      </c>
      <c r="N10" s="60" t="e">
        <f>'Base de Dados - Água e esgoto'!P14/('Base de Dados - Água e esgoto'!P16-'Base de Dados - Água e esgoto'!P11)</f>
        <v>#DIV/0!</v>
      </c>
      <c r="O10" s="60" t="e">
        <f>'Base de Dados - Água e esgoto'!Q14/('Base de Dados - Água e esgoto'!Q16-'Base de Dados - Água e esgoto'!Q11)</f>
        <v>#DIV/0!</v>
      </c>
      <c r="P10" s="60" t="e">
        <f>'Base de Dados - Água e esgoto'!R14/('Base de Dados - Água e esgoto'!R16-'Base de Dados - Água e esgoto'!R11)</f>
        <v>#DIV/0!</v>
      </c>
      <c r="Q10" s="60" t="e">
        <f>'Base de Dados - Água e esgoto'!S14/('Base de Dados - Água e esgoto'!S16-'Base de Dados - Água e esgoto'!S11)</f>
        <v>#DIV/0!</v>
      </c>
      <c r="R10" s="60" t="e">
        <f>'Base de Dados - Água e esgoto'!T14/('Base de Dados - Água e esgoto'!T16-'Base de Dados - Água e esgoto'!T11)</f>
        <v>#DIV/0!</v>
      </c>
      <c r="S10" s="60" t="e">
        <f>'Base de Dados - Água e esgoto'!U14/('Base de Dados - Água e esgoto'!U16-'Base de Dados - Água e esgoto'!U11)</f>
        <v>#DIV/0!</v>
      </c>
      <c r="T10" s="60" t="e">
        <f>'Base de Dados - Água e esgoto'!V14/('Base de Dados - Água e esgoto'!V16-'Base de Dados - Água e esgoto'!V11)</f>
        <v>#DIV/0!</v>
      </c>
      <c r="U10" s="60" t="e">
        <f>'Base de Dados - Água e esgoto'!W14/('Base de Dados - Água e esgoto'!W16-'Base de Dados - Água e esgoto'!W11)</f>
        <v>#DIV/0!</v>
      </c>
      <c r="V10" s="60" t="e">
        <f>'Base de Dados - Água e esgoto'!X14/('Base de Dados - Água e esgoto'!X16-'Base de Dados - Água e esgoto'!X11)</f>
        <v>#DIV/0!</v>
      </c>
      <c r="W10" s="60" t="e">
        <f>'Base de Dados - Água e esgoto'!Y14/('Base de Dados - Água e esgoto'!Y16-'Base de Dados - Água e esgoto'!Y11)</f>
        <v>#DIV/0!</v>
      </c>
      <c r="X10" s="60" t="e">
        <f>'Base de Dados - Água e esgoto'!Z14/('Base de Dados - Água e esgoto'!Z16-'Base de Dados - Água e esgoto'!Z11)</f>
        <v>#DIV/0!</v>
      </c>
      <c r="Y10" s="60" t="e">
        <f>'Base de Dados - Água e esgoto'!AA14/('Base de Dados - Água e esgoto'!AA16-'Base de Dados - Água e esgoto'!AA11)</f>
        <v>#DIV/0!</v>
      </c>
    </row>
    <row r="11" spans="1:26" s="3" customFormat="1" ht="15" customHeight="1" x14ac:dyDescent="0.25">
      <c r="A11" s="74" t="s">
        <v>476</v>
      </c>
      <c r="B11" s="75" t="s">
        <v>550</v>
      </c>
      <c r="C11" s="75" t="s">
        <v>23</v>
      </c>
      <c r="D11" s="75" t="s">
        <v>79</v>
      </c>
      <c r="E11" s="60" t="e">
        <f>'Base de Dados - Água e esgoto'!G17/('Base de Dados - Água e esgoto'!G18+'Base de Dados - Água e esgoto'!G19)</f>
        <v>#DIV/0!</v>
      </c>
      <c r="F11" s="60" t="e">
        <f>'Base de Dados - Água e esgoto'!H17/('Base de Dados - Água e esgoto'!H18+'Base de Dados - Água e esgoto'!H19)</f>
        <v>#DIV/0!</v>
      </c>
      <c r="G11" s="60" t="e">
        <f>'Base de Dados - Água e esgoto'!I17/('Base de Dados - Água e esgoto'!I18+'Base de Dados - Água e esgoto'!I19)</f>
        <v>#DIV/0!</v>
      </c>
      <c r="H11" s="60" t="e">
        <f>'Base de Dados - Água e esgoto'!J17/('Base de Dados - Água e esgoto'!J18+'Base de Dados - Água e esgoto'!J19)</f>
        <v>#DIV/0!</v>
      </c>
      <c r="I11" s="60" t="e">
        <f>'Base de Dados - Água e esgoto'!K17/('Base de Dados - Água e esgoto'!K18+'Base de Dados - Água e esgoto'!K19)</f>
        <v>#DIV/0!</v>
      </c>
      <c r="J11" s="60" t="e">
        <f>'Base de Dados - Água e esgoto'!L17/('Base de Dados - Água e esgoto'!L18+'Base de Dados - Água e esgoto'!L19)</f>
        <v>#DIV/0!</v>
      </c>
      <c r="K11" s="60" t="e">
        <f>'Base de Dados - Água e esgoto'!M17/('Base de Dados - Água e esgoto'!M18+'Base de Dados - Água e esgoto'!M19)</f>
        <v>#DIV/0!</v>
      </c>
      <c r="L11" s="60" t="e">
        <f>'Base de Dados - Água e esgoto'!N17/('Base de Dados - Água e esgoto'!N18+'Base de Dados - Água e esgoto'!N19)</f>
        <v>#DIV/0!</v>
      </c>
      <c r="M11" s="60" t="e">
        <f>'Base de Dados - Água e esgoto'!O17/('Base de Dados - Água e esgoto'!O18+'Base de Dados - Água e esgoto'!O19)</f>
        <v>#DIV/0!</v>
      </c>
      <c r="N11" s="60" t="e">
        <f>'Base de Dados - Água e esgoto'!P17/('Base de Dados - Água e esgoto'!P18+'Base de Dados - Água e esgoto'!P19)</f>
        <v>#DIV/0!</v>
      </c>
      <c r="O11" s="60" t="e">
        <f>'Base de Dados - Água e esgoto'!Q17/('Base de Dados - Água e esgoto'!Q18+'Base de Dados - Água e esgoto'!Q19)</f>
        <v>#DIV/0!</v>
      </c>
      <c r="P11" s="60" t="e">
        <f>'Base de Dados - Água e esgoto'!R17/('Base de Dados - Água e esgoto'!R18+'Base de Dados - Água e esgoto'!R19)</f>
        <v>#DIV/0!</v>
      </c>
      <c r="Q11" s="60" t="e">
        <f>'Base de Dados - Água e esgoto'!S17/('Base de Dados - Água e esgoto'!S18+'Base de Dados - Água e esgoto'!S19)</f>
        <v>#DIV/0!</v>
      </c>
      <c r="R11" s="60" t="e">
        <f>'Base de Dados - Água e esgoto'!T17/('Base de Dados - Água e esgoto'!T18+'Base de Dados - Água e esgoto'!T19)</f>
        <v>#DIV/0!</v>
      </c>
      <c r="S11" s="60" t="e">
        <f>'Base de Dados - Água e esgoto'!U17/('Base de Dados - Água e esgoto'!U18+'Base de Dados - Água e esgoto'!U19)</f>
        <v>#DIV/0!</v>
      </c>
      <c r="T11" s="60" t="e">
        <f>'Base de Dados - Água e esgoto'!V17/('Base de Dados - Água e esgoto'!V18+'Base de Dados - Água e esgoto'!V19)</f>
        <v>#DIV/0!</v>
      </c>
      <c r="U11" s="60" t="e">
        <f>'Base de Dados - Água e esgoto'!W17/('Base de Dados - Água e esgoto'!W18+'Base de Dados - Água e esgoto'!W19)</f>
        <v>#DIV/0!</v>
      </c>
      <c r="V11" s="60" t="e">
        <f>'Base de Dados - Água e esgoto'!X17/('Base de Dados - Água e esgoto'!X18+'Base de Dados - Água e esgoto'!X19)</f>
        <v>#DIV/0!</v>
      </c>
      <c r="W11" s="60" t="e">
        <f>'Base de Dados - Água e esgoto'!Y17/('Base de Dados - Água e esgoto'!Y18+'Base de Dados - Água e esgoto'!Y19)</f>
        <v>#DIV/0!</v>
      </c>
      <c r="X11" s="60" t="e">
        <f>'Base de Dados - Água e esgoto'!Z17/('Base de Dados - Água e esgoto'!Z18+'Base de Dados - Água e esgoto'!Z19)</f>
        <v>#DIV/0!</v>
      </c>
      <c r="Y11" s="60" t="e">
        <f>'Base de Dados - Água e esgoto'!AA17/('Base de Dados - Água e esgoto'!AA18+'Base de Dados - Água e esgoto'!AA19)</f>
        <v>#DIV/0!</v>
      </c>
    </row>
    <row r="12" spans="1:26" s="3" customFormat="1" ht="15" customHeight="1" x14ac:dyDescent="0.25">
      <c r="A12" s="72" t="s">
        <v>215</v>
      </c>
      <c r="B12" s="73" t="s">
        <v>551</v>
      </c>
      <c r="C12" s="73" t="s">
        <v>23</v>
      </c>
      <c r="D12" s="73" t="s">
        <v>79</v>
      </c>
      <c r="E12" s="77" t="e">
        <f>'Base de Dados - Água e esgoto'!G16/(('Base de Dados - Água e esgoto'!G18+'Base de Dados - Água e esgoto'!G19)-'Base de Dados - Água e esgoto'!G15)</f>
        <v>#DIV/0!</v>
      </c>
      <c r="F12" s="77" t="e">
        <f>'Base de Dados - Água e esgoto'!H16/(('Base de Dados - Água e esgoto'!H18+'Base de Dados - Água e esgoto'!H19)-'Base de Dados - Água e esgoto'!H15)</f>
        <v>#DIV/0!</v>
      </c>
      <c r="G12" s="77" t="e">
        <f>'Base de Dados - Água e esgoto'!I16/(('Base de Dados - Água e esgoto'!I18+'Base de Dados - Água e esgoto'!I19)-'Base de Dados - Água e esgoto'!I15)</f>
        <v>#DIV/0!</v>
      </c>
      <c r="H12" s="77" t="e">
        <f>'Base de Dados - Água e esgoto'!J16/(('Base de Dados - Água e esgoto'!J18+'Base de Dados - Água e esgoto'!J19)-'Base de Dados - Água e esgoto'!J15)</f>
        <v>#DIV/0!</v>
      </c>
      <c r="I12" s="77" t="e">
        <f>'Base de Dados - Água e esgoto'!K16/(('Base de Dados - Água e esgoto'!K18+'Base de Dados - Água e esgoto'!K19)-'Base de Dados - Água e esgoto'!K15)</f>
        <v>#DIV/0!</v>
      </c>
      <c r="J12" s="77" t="e">
        <f>'Base de Dados - Água e esgoto'!L16/(('Base de Dados - Água e esgoto'!L18+'Base de Dados - Água e esgoto'!L19)-'Base de Dados - Água e esgoto'!L15)</f>
        <v>#DIV/0!</v>
      </c>
      <c r="K12" s="77" t="e">
        <f>'Base de Dados - Água e esgoto'!M16/(('Base de Dados - Água e esgoto'!M18+'Base de Dados - Água e esgoto'!M19)-'Base de Dados - Água e esgoto'!M15)</f>
        <v>#DIV/0!</v>
      </c>
      <c r="L12" s="77" t="e">
        <f>'Base de Dados - Água e esgoto'!N16/(('Base de Dados - Água e esgoto'!N18+'Base de Dados - Água e esgoto'!N19)-'Base de Dados - Água e esgoto'!N15)</f>
        <v>#DIV/0!</v>
      </c>
      <c r="M12" s="77" t="e">
        <f>'Base de Dados - Água e esgoto'!O16/(('Base de Dados - Água e esgoto'!O18+'Base de Dados - Água e esgoto'!O19)-'Base de Dados - Água e esgoto'!O15)</f>
        <v>#DIV/0!</v>
      </c>
      <c r="N12" s="77" t="e">
        <f>'Base de Dados - Água e esgoto'!P16/(('Base de Dados - Água e esgoto'!P18+'Base de Dados - Água e esgoto'!P19)-'Base de Dados - Água e esgoto'!P15)</f>
        <v>#DIV/0!</v>
      </c>
      <c r="O12" s="77" t="e">
        <f>'Base de Dados - Água e esgoto'!Q16/(('Base de Dados - Água e esgoto'!Q18+'Base de Dados - Água e esgoto'!Q19)-'Base de Dados - Água e esgoto'!Q15)</f>
        <v>#DIV/0!</v>
      </c>
      <c r="P12" s="77" t="e">
        <f>'Base de Dados - Água e esgoto'!R16/(('Base de Dados - Água e esgoto'!R18+'Base de Dados - Água e esgoto'!R19)-'Base de Dados - Água e esgoto'!R15)</f>
        <v>#DIV/0!</v>
      </c>
      <c r="Q12" s="77" t="e">
        <f>'Base de Dados - Água e esgoto'!S16/(('Base de Dados - Água e esgoto'!S18+'Base de Dados - Água e esgoto'!S19)-'Base de Dados - Água e esgoto'!S15)</f>
        <v>#DIV/0!</v>
      </c>
      <c r="R12" s="77" t="e">
        <f>'Base de Dados - Água e esgoto'!T16/(('Base de Dados - Água e esgoto'!T18+'Base de Dados - Água e esgoto'!T19)-'Base de Dados - Água e esgoto'!T15)</f>
        <v>#DIV/0!</v>
      </c>
      <c r="S12" s="77" t="e">
        <f>'Base de Dados - Água e esgoto'!U16/(('Base de Dados - Água e esgoto'!U18+'Base de Dados - Água e esgoto'!U19)-'Base de Dados - Água e esgoto'!U15)</f>
        <v>#DIV/0!</v>
      </c>
      <c r="T12" s="77" t="e">
        <f>'Base de Dados - Água e esgoto'!V16/(('Base de Dados - Água e esgoto'!V18+'Base de Dados - Água e esgoto'!V19)-'Base de Dados - Água e esgoto'!V15)</f>
        <v>#DIV/0!</v>
      </c>
      <c r="U12" s="77" t="e">
        <f>'Base de Dados - Água e esgoto'!W16/(('Base de Dados - Água e esgoto'!W18+'Base de Dados - Água e esgoto'!W19)-'Base de Dados - Água e esgoto'!W15)</f>
        <v>#DIV/0!</v>
      </c>
      <c r="V12" s="77" t="e">
        <f>'Base de Dados - Água e esgoto'!X16/(('Base de Dados - Água e esgoto'!X18+'Base de Dados - Água e esgoto'!X19)-'Base de Dados - Água e esgoto'!X15)</f>
        <v>#DIV/0!</v>
      </c>
      <c r="W12" s="77" t="e">
        <f>'Base de Dados - Água e esgoto'!Y16/(('Base de Dados - Água e esgoto'!Y18+'Base de Dados - Água e esgoto'!Y19)-'Base de Dados - Água e esgoto'!Y15)</f>
        <v>#DIV/0!</v>
      </c>
      <c r="X12" s="77" t="e">
        <f>'Base de Dados - Água e esgoto'!Z16/(('Base de Dados - Água e esgoto'!Z18+'Base de Dados - Água e esgoto'!Z19)-'Base de Dados - Água e esgoto'!Z15)</f>
        <v>#DIV/0!</v>
      </c>
      <c r="Y12" s="77" t="e">
        <f>'Base de Dados - Água e esgoto'!AA16/(('Base de Dados - Água e esgoto'!AA18+'Base de Dados - Água e esgoto'!AA19)-'Base de Dados - Água e esgoto'!AA15)</f>
        <v>#DIV/0!</v>
      </c>
    </row>
    <row r="13" spans="1:26" s="3" customFormat="1" ht="15" customHeight="1" x14ac:dyDescent="0.25">
      <c r="A13" s="74" t="s">
        <v>216</v>
      </c>
      <c r="B13" s="75" t="s">
        <v>552</v>
      </c>
      <c r="C13" s="75" t="s">
        <v>23</v>
      </c>
      <c r="D13" s="75" t="s">
        <v>285</v>
      </c>
      <c r="E13" s="76" t="e">
        <f>(('Base de Dados - Água e esgoto'!G12*1000)/12)/'Base de Dados - Água e esgoto'!G7</f>
        <v>#DIV/0!</v>
      </c>
      <c r="F13" s="76" t="e">
        <f>(('Base de Dados - Água e esgoto'!H12*1000)/12)/'Base de Dados - Água e esgoto'!H7</f>
        <v>#DIV/0!</v>
      </c>
      <c r="G13" s="76" t="e">
        <f>(('Base de Dados - Água e esgoto'!I12*1000)/12)/'Base de Dados - Água e esgoto'!I7</f>
        <v>#DIV/0!</v>
      </c>
      <c r="H13" s="76" t="e">
        <f>(('Base de Dados - Água e esgoto'!J12*1000)/12)/'Base de Dados - Água e esgoto'!J7</f>
        <v>#DIV/0!</v>
      </c>
      <c r="I13" s="76" t="e">
        <f>(('Base de Dados - Água e esgoto'!K12*1000)/12)/'Base de Dados - Água e esgoto'!K7</f>
        <v>#DIV/0!</v>
      </c>
      <c r="J13" s="76" t="e">
        <f>(('Base de Dados - Água e esgoto'!L12*1000)/12)/'Base de Dados - Água e esgoto'!L7</f>
        <v>#DIV/0!</v>
      </c>
      <c r="K13" s="76" t="e">
        <f>(('Base de Dados - Água e esgoto'!M12*1000)/12)/'Base de Dados - Água e esgoto'!M7</f>
        <v>#DIV/0!</v>
      </c>
      <c r="L13" s="76" t="e">
        <f>(('Base de Dados - Água e esgoto'!N12*1000)/12)/'Base de Dados - Água e esgoto'!N7</f>
        <v>#DIV/0!</v>
      </c>
      <c r="M13" s="76" t="e">
        <f>(('Base de Dados - Água e esgoto'!O12*1000)/12)/'Base de Dados - Água e esgoto'!O7</f>
        <v>#DIV/0!</v>
      </c>
      <c r="N13" s="76" t="e">
        <f>(('Base de Dados - Água e esgoto'!P12*1000)/12)/'Base de Dados - Água e esgoto'!P7</f>
        <v>#DIV/0!</v>
      </c>
      <c r="O13" s="76" t="e">
        <f>(('Base de Dados - Água e esgoto'!Q12*1000)/12)/'Base de Dados - Água e esgoto'!Q7</f>
        <v>#DIV/0!</v>
      </c>
      <c r="P13" s="76" t="e">
        <f>(('Base de Dados - Água e esgoto'!R12*1000)/12)/'Base de Dados - Água e esgoto'!R7</f>
        <v>#DIV/0!</v>
      </c>
      <c r="Q13" s="76" t="e">
        <f>(('Base de Dados - Água e esgoto'!S12*1000)/12)/'Base de Dados - Água e esgoto'!S7</f>
        <v>#DIV/0!</v>
      </c>
      <c r="R13" s="76" t="e">
        <f>(('Base de Dados - Água e esgoto'!T12*1000)/12)/'Base de Dados - Água e esgoto'!T7</f>
        <v>#DIV/0!</v>
      </c>
      <c r="S13" s="76" t="e">
        <f>(('Base de Dados - Água e esgoto'!U12*1000)/12)/'Base de Dados - Água e esgoto'!U7</f>
        <v>#DIV/0!</v>
      </c>
      <c r="T13" s="76" t="e">
        <f>(('Base de Dados - Água e esgoto'!V12*1000)/12)/'Base de Dados - Água e esgoto'!V7</f>
        <v>#DIV/0!</v>
      </c>
      <c r="U13" s="76" t="e">
        <f>(('Base de Dados - Água e esgoto'!W12*1000)/12)/'Base de Dados - Água e esgoto'!W7</f>
        <v>#DIV/0!</v>
      </c>
      <c r="V13" s="76" t="e">
        <f>(('Base de Dados - Água e esgoto'!X12*1000)/12)/'Base de Dados - Água e esgoto'!X7</f>
        <v>#DIV/0!</v>
      </c>
      <c r="W13" s="76" t="e">
        <f>(('Base de Dados - Água e esgoto'!Y12*1000)/12)/'Base de Dados - Água e esgoto'!Y7</f>
        <v>#DIV/0!</v>
      </c>
      <c r="X13" s="76" t="e">
        <f>(('Base de Dados - Água e esgoto'!Z12*1000)/12)/'Base de Dados - Água e esgoto'!Z7</f>
        <v>#DIV/0!</v>
      </c>
      <c r="Y13" s="76" t="e">
        <f>(('Base de Dados - Água e esgoto'!AA12*1000)/12)/'Base de Dados - Água e esgoto'!AA7</f>
        <v>#DIV/0!</v>
      </c>
    </row>
    <row r="14" spans="1:26" s="3" customFormat="1" ht="15" customHeight="1" x14ac:dyDescent="0.25">
      <c r="A14" s="72" t="s">
        <v>217</v>
      </c>
      <c r="B14" s="73" t="s">
        <v>553</v>
      </c>
      <c r="C14" s="73" t="s">
        <v>23</v>
      </c>
      <c r="D14" s="73" t="s">
        <v>285</v>
      </c>
      <c r="E14" s="78" t="e">
        <f>((('Base de Dados - Água e esgoto'!G16*1000)/12)-(('Base de Dados - Água e esgoto'!G11*1000)*12))/'Base de Dados - Água e esgoto'!G7</f>
        <v>#DIV/0!</v>
      </c>
      <c r="F14" s="78" t="e">
        <f>((('Base de Dados - Água e esgoto'!H16*1000)/12)-(('Base de Dados - Água e esgoto'!H11*1000)*12))/'Base de Dados - Água e esgoto'!H7</f>
        <v>#DIV/0!</v>
      </c>
      <c r="G14" s="78" t="e">
        <f>((('Base de Dados - Água e esgoto'!I16*1000)/12)-(('Base de Dados - Água e esgoto'!I11*1000)*12))/'Base de Dados - Água e esgoto'!I7</f>
        <v>#DIV/0!</v>
      </c>
      <c r="H14" s="78" t="e">
        <f>((('Base de Dados - Água e esgoto'!J16*1000)/12)-(('Base de Dados - Água e esgoto'!J11*1000)*12))/'Base de Dados - Água e esgoto'!J7</f>
        <v>#DIV/0!</v>
      </c>
      <c r="I14" s="78" t="e">
        <f>((('Base de Dados - Água e esgoto'!K16*1000)/12)-(('Base de Dados - Água e esgoto'!K11*1000)*12))/'Base de Dados - Água e esgoto'!K7</f>
        <v>#DIV/0!</v>
      </c>
      <c r="J14" s="78" t="e">
        <f>((('Base de Dados - Água e esgoto'!L16*1000)/12)-(('Base de Dados - Água e esgoto'!L11*1000)*12))/'Base de Dados - Água e esgoto'!L7</f>
        <v>#DIV/0!</v>
      </c>
      <c r="K14" s="78" t="e">
        <f>((('Base de Dados - Água e esgoto'!M16*1000)/12)-(('Base de Dados - Água e esgoto'!M11*1000)*12))/'Base de Dados - Água e esgoto'!M7</f>
        <v>#DIV/0!</v>
      </c>
      <c r="L14" s="78" t="e">
        <f>((('Base de Dados - Água e esgoto'!N16*1000)/12)-(('Base de Dados - Água e esgoto'!N11*1000)*12))/'Base de Dados - Água e esgoto'!N7</f>
        <v>#DIV/0!</v>
      </c>
      <c r="M14" s="78" t="e">
        <f>((('Base de Dados - Água e esgoto'!O16*1000)/12)-(('Base de Dados - Água e esgoto'!O11*1000)*12))/'Base de Dados - Água e esgoto'!O7</f>
        <v>#DIV/0!</v>
      </c>
      <c r="N14" s="78" t="e">
        <f>((('Base de Dados - Água e esgoto'!P16*1000)/12)-(('Base de Dados - Água e esgoto'!P11*1000)*12))/'Base de Dados - Água e esgoto'!P7</f>
        <v>#DIV/0!</v>
      </c>
      <c r="O14" s="78" t="e">
        <f>((('Base de Dados - Água e esgoto'!Q16*1000)/12)-(('Base de Dados - Água e esgoto'!Q11*1000)*12))/'Base de Dados - Água e esgoto'!Q7</f>
        <v>#DIV/0!</v>
      </c>
      <c r="P14" s="78" t="e">
        <f>((('Base de Dados - Água e esgoto'!R16*1000)/12)-(('Base de Dados - Água e esgoto'!R11*1000)*12))/'Base de Dados - Água e esgoto'!R7</f>
        <v>#DIV/0!</v>
      </c>
      <c r="Q14" s="78" t="e">
        <f>((('Base de Dados - Água e esgoto'!S16*1000)/12)-(('Base de Dados - Água e esgoto'!S11*1000)*12))/'Base de Dados - Água e esgoto'!S7</f>
        <v>#DIV/0!</v>
      </c>
      <c r="R14" s="78" t="e">
        <f>((('Base de Dados - Água e esgoto'!T16*1000)/12)-(('Base de Dados - Água e esgoto'!T11*1000)*12))/'Base de Dados - Água e esgoto'!T7</f>
        <v>#DIV/0!</v>
      </c>
      <c r="S14" s="78" t="e">
        <f>((('Base de Dados - Água e esgoto'!U16*1000)/12)-(('Base de Dados - Água e esgoto'!U11*1000)*12))/'Base de Dados - Água e esgoto'!U7</f>
        <v>#DIV/0!</v>
      </c>
      <c r="T14" s="78" t="e">
        <f>((('Base de Dados - Água e esgoto'!V16*1000)/12)-(('Base de Dados - Água e esgoto'!V11*1000)*12))/'Base de Dados - Água e esgoto'!V7</f>
        <v>#DIV/0!</v>
      </c>
      <c r="U14" s="78" t="e">
        <f>((('Base de Dados - Água e esgoto'!W16*1000)/12)-(('Base de Dados - Água e esgoto'!W11*1000)*12))/'Base de Dados - Água e esgoto'!W7</f>
        <v>#DIV/0!</v>
      </c>
      <c r="V14" s="78" t="e">
        <f>((('Base de Dados - Água e esgoto'!X16*1000)/12)-(('Base de Dados - Água e esgoto'!X11*1000)*12))/'Base de Dados - Água e esgoto'!X7</f>
        <v>#DIV/0!</v>
      </c>
      <c r="W14" s="78" t="e">
        <f>((('Base de Dados - Água e esgoto'!Y16*1000)/12)-(('Base de Dados - Água e esgoto'!Y11*1000)*12))/'Base de Dados - Água e esgoto'!Y7</f>
        <v>#DIV/0!</v>
      </c>
      <c r="X14" s="78" t="e">
        <f>((('Base de Dados - Água e esgoto'!Z16*1000)/12)-(('Base de Dados - Água e esgoto'!Z11*1000)*12))/'Base de Dados - Água e esgoto'!Z7</f>
        <v>#DIV/0!</v>
      </c>
      <c r="Y14" s="78" t="e">
        <f>((('Base de Dados - Água e esgoto'!AA16*1000)/12)-(('Base de Dados - Água e esgoto'!AA11*1000)*12))/'Base de Dados - Água e esgoto'!AA7</f>
        <v>#DIV/0!</v>
      </c>
    </row>
    <row r="15" spans="1:26" s="3" customFormat="1" ht="15" customHeight="1" x14ac:dyDescent="0.25">
      <c r="A15" s="74" t="s">
        <v>218</v>
      </c>
      <c r="B15" s="75" t="s">
        <v>554</v>
      </c>
      <c r="C15" s="75" t="s">
        <v>23</v>
      </c>
      <c r="D15" s="75" t="s">
        <v>285</v>
      </c>
      <c r="E15" s="78" t="e">
        <f>(('Base de Dados - Água e esgoto'!G14*1000)/12)/'Base de Dados - Água e esgoto'!G20</f>
        <v>#DIV/0!</v>
      </c>
      <c r="F15" s="78" t="e">
        <f>(('Base de Dados - Água e esgoto'!H14*1000)/12)/'Base de Dados - Água e esgoto'!H20</f>
        <v>#DIV/0!</v>
      </c>
      <c r="G15" s="78" t="e">
        <f>(('Base de Dados - Água e esgoto'!I14*1000)/12)/'Base de Dados - Água e esgoto'!I20</f>
        <v>#DIV/0!</v>
      </c>
      <c r="H15" s="78" t="e">
        <f>(('Base de Dados - Água e esgoto'!J14*1000)/12)/'Base de Dados - Água e esgoto'!J20</f>
        <v>#DIV/0!</v>
      </c>
      <c r="I15" s="78" t="e">
        <f>(('Base de Dados - Água e esgoto'!K14*1000)/12)/'Base de Dados - Água e esgoto'!K20</f>
        <v>#DIV/0!</v>
      </c>
      <c r="J15" s="78" t="e">
        <f>(('Base de Dados - Água e esgoto'!L14*1000)/12)/'Base de Dados - Água e esgoto'!L20</f>
        <v>#DIV/0!</v>
      </c>
      <c r="K15" s="78" t="e">
        <f>(('Base de Dados - Água e esgoto'!M14*1000)/12)/'Base de Dados - Água e esgoto'!M20</f>
        <v>#DIV/0!</v>
      </c>
      <c r="L15" s="78" t="e">
        <f>(('Base de Dados - Água e esgoto'!N14*1000)/12)/'Base de Dados - Água e esgoto'!N20</f>
        <v>#DIV/0!</v>
      </c>
      <c r="M15" s="78" t="e">
        <f>(('Base de Dados - Água e esgoto'!O14*1000)/12)/'Base de Dados - Água e esgoto'!O20</f>
        <v>#DIV/0!</v>
      </c>
      <c r="N15" s="78" t="e">
        <f>(('Base de Dados - Água e esgoto'!P14*1000)/12)/'Base de Dados - Água e esgoto'!P20</f>
        <v>#DIV/0!</v>
      </c>
      <c r="O15" s="78" t="e">
        <f>(('Base de Dados - Água e esgoto'!Q14*1000)/12)/'Base de Dados - Água e esgoto'!Q20</f>
        <v>#DIV/0!</v>
      </c>
      <c r="P15" s="78" t="e">
        <f>(('Base de Dados - Água e esgoto'!R14*1000)/12)/'Base de Dados - Água e esgoto'!R20</f>
        <v>#DIV/0!</v>
      </c>
      <c r="Q15" s="78" t="e">
        <f>(('Base de Dados - Água e esgoto'!S14*1000)/12)/'Base de Dados - Água e esgoto'!S20</f>
        <v>#DIV/0!</v>
      </c>
      <c r="R15" s="78" t="e">
        <f>(('Base de Dados - Água e esgoto'!T14*1000)/12)/'Base de Dados - Água e esgoto'!T20</f>
        <v>#DIV/0!</v>
      </c>
      <c r="S15" s="78" t="e">
        <f>(('Base de Dados - Água e esgoto'!U14*1000)/12)/'Base de Dados - Água e esgoto'!U20</f>
        <v>#DIV/0!</v>
      </c>
      <c r="T15" s="78" t="e">
        <f>(('Base de Dados - Água e esgoto'!V14*1000)/12)/'Base de Dados - Água e esgoto'!V20</f>
        <v>#DIV/0!</v>
      </c>
      <c r="U15" s="78" t="e">
        <f>(('Base de Dados - Água e esgoto'!W14*1000)/12)/'Base de Dados - Água e esgoto'!W20</f>
        <v>#DIV/0!</v>
      </c>
      <c r="V15" s="78" t="e">
        <f>(('Base de Dados - Água e esgoto'!X14*1000)/12)/'Base de Dados - Água e esgoto'!X20</f>
        <v>#DIV/0!</v>
      </c>
      <c r="W15" s="78" t="e">
        <f>(('Base de Dados - Água e esgoto'!Y14*1000)/12)/'Base de Dados - Água e esgoto'!Y20</f>
        <v>#DIV/0!</v>
      </c>
      <c r="X15" s="78" t="e">
        <f>(('Base de Dados - Água e esgoto'!Z14*1000)/12)/'Base de Dados - Água e esgoto'!Z20</f>
        <v>#DIV/0!</v>
      </c>
      <c r="Y15" s="78" t="e">
        <f>(('Base de Dados - Água e esgoto'!AA14*1000)/12)/'Base de Dados - Água e esgoto'!AA20</f>
        <v>#DIV/0!</v>
      </c>
    </row>
    <row r="16" spans="1:26" s="3" customFormat="1" ht="15" customHeight="1" x14ac:dyDescent="0.25">
      <c r="A16" s="72" t="s">
        <v>219</v>
      </c>
      <c r="B16" s="73" t="s">
        <v>555</v>
      </c>
      <c r="C16" s="73" t="s">
        <v>23</v>
      </c>
      <c r="D16" s="73" t="s">
        <v>285</v>
      </c>
      <c r="E16" s="78" t="e">
        <f>((('Base de Dados - Água e esgoto'!G21*1000)/12)-(('Base de Dados - Água e esgoto'!G11)*1000)/12)/'Base de Dados - Água e esgoto'!G7</f>
        <v>#DIV/0!</v>
      </c>
      <c r="F16" s="78" t="e">
        <f>((('Base de Dados - Água e esgoto'!H21*1000)/12)-(('Base de Dados - Água e esgoto'!H11)*1000)/12)/'Base de Dados - Água e esgoto'!H7</f>
        <v>#DIV/0!</v>
      </c>
      <c r="G16" s="78" t="e">
        <f>((('Base de Dados - Água e esgoto'!I21*1000)/12)-(('Base de Dados - Água e esgoto'!I11)*1000)/12)/'Base de Dados - Água e esgoto'!I7</f>
        <v>#DIV/0!</v>
      </c>
      <c r="H16" s="78" t="e">
        <f>((('Base de Dados - Água e esgoto'!J21*1000)/12)-(('Base de Dados - Água e esgoto'!J11)*1000)/12)/'Base de Dados - Água e esgoto'!J7</f>
        <v>#DIV/0!</v>
      </c>
      <c r="I16" s="78" t="e">
        <f>((('Base de Dados - Água e esgoto'!K21*1000)/12)-(('Base de Dados - Água e esgoto'!K11)*1000)/12)/'Base de Dados - Água e esgoto'!K7</f>
        <v>#DIV/0!</v>
      </c>
      <c r="J16" s="78" t="e">
        <f>((('Base de Dados - Água e esgoto'!L21*1000)/12)-(('Base de Dados - Água e esgoto'!L11)*1000)/12)/'Base de Dados - Água e esgoto'!L7</f>
        <v>#DIV/0!</v>
      </c>
      <c r="K16" s="78" t="e">
        <f>((('Base de Dados - Água e esgoto'!M21*1000)/12)-(('Base de Dados - Água e esgoto'!M11)*1000)/12)/'Base de Dados - Água e esgoto'!M7</f>
        <v>#DIV/0!</v>
      </c>
      <c r="L16" s="78" t="e">
        <f>((('Base de Dados - Água e esgoto'!N21*1000)/12)-(('Base de Dados - Água e esgoto'!N11)*1000)/12)/'Base de Dados - Água e esgoto'!N7</f>
        <v>#DIV/0!</v>
      </c>
      <c r="M16" s="78" t="e">
        <f>((('Base de Dados - Água e esgoto'!O21*1000)/12)-(('Base de Dados - Água e esgoto'!O11)*1000)/12)/'Base de Dados - Água e esgoto'!O7</f>
        <v>#DIV/0!</v>
      </c>
      <c r="N16" s="78" t="e">
        <f>((('Base de Dados - Água e esgoto'!P21*1000)/12)-(('Base de Dados - Água e esgoto'!P11)*1000)/12)/'Base de Dados - Água e esgoto'!P7</f>
        <v>#DIV/0!</v>
      </c>
      <c r="O16" s="78" t="e">
        <f>((('Base de Dados - Água e esgoto'!Q21*1000)/12)-(('Base de Dados - Água e esgoto'!Q11)*1000)/12)/'Base de Dados - Água e esgoto'!Q7</f>
        <v>#DIV/0!</v>
      </c>
      <c r="P16" s="78" t="e">
        <f>((('Base de Dados - Água e esgoto'!R21*1000)/12)-(('Base de Dados - Água e esgoto'!R11)*1000)/12)/'Base de Dados - Água e esgoto'!R7</f>
        <v>#DIV/0!</v>
      </c>
      <c r="Q16" s="78" t="e">
        <f>((('Base de Dados - Água e esgoto'!S21*1000)/12)-(('Base de Dados - Água e esgoto'!S11)*1000)/12)/'Base de Dados - Água e esgoto'!S7</f>
        <v>#DIV/0!</v>
      </c>
      <c r="R16" s="78" t="e">
        <f>((('Base de Dados - Água e esgoto'!T21*1000)/12)-(('Base de Dados - Água e esgoto'!T11)*1000)/12)/'Base de Dados - Água e esgoto'!T7</f>
        <v>#DIV/0!</v>
      </c>
      <c r="S16" s="78" t="e">
        <f>((('Base de Dados - Água e esgoto'!U21*1000)/12)-(('Base de Dados - Água e esgoto'!U11)*1000)/12)/'Base de Dados - Água e esgoto'!U7</f>
        <v>#DIV/0!</v>
      </c>
      <c r="T16" s="78" t="e">
        <f>((('Base de Dados - Água e esgoto'!V21*1000)/12)-(('Base de Dados - Água e esgoto'!V11)*1000)/12)/'Base de Dados - Água e esgoto'!V7</f>
        <v>#DIV/0!</v>
      </c>
      <c r="U16" s="78" t="e">
        <f>((('Base de Dados - Água e esgoto'!W21*1000)/12)-(('Base de Dados - Água e esgoto'!W11)*1000)/12)/'Base de Dados - Água e esgoto'!W7</f>
        <v>#DIV/0!</v>
      </c>
      <c r="V16" s="78" t="e">
        <f>((('Base de Dados - Água e esgoto'!X21*1000)/12)-(('Base de Dados - Água e esgoto'!X11)*1000)/12)/'Base de Dados - Água e esgoto'!X7</f>
        <v>#DIV/0!</v>
      </c>
      <c r="W16" s="78" t="e">
        <f>((('Base de Dados - Água e esgoto'!Y21*1000)/12)-(('Base de Dados - Água e esgoto'!Y11)*1000)/12)/'Base de Dados - Água e esgoto'!Y7</f>
        <v>#DIV/0!</v>
      </c>
      <c r="X16" s="78" t="e">
        <f>((('Base de Dados - Água e esgoto'!Z21*1000)/12)-(('Base de Dados - Água e esgoto'!Z11)*1000)/12)/'Base de Dados - Água e esgoto'!Z7</f>
        <v>#DIV/0!</v>
      </c>
      <c r="Y16" s="78" t="e">
        <f>((('Base de Dados - Água e esgoto'!AA21*1000)/12)-(('Base de Dados - Água e esgoto'!AA11)*1000)/12)/'Base de Dados - Água e esgoto'!AA7</f>
        <v>#DIV/0!</v>
      </c>
    </row>
    <row r="17" spans="1:25" s="3" customFormat="1" ht="15" customHeight="1" x14ac:dyDescent="0.25">
      <c r="A17" s="74" t="s">
        <v>220</v>
      </c>
      <c r="B17" s="75" t="s">
        <v>556</v>
      </c>
      <c r="C17" s="75" t="s">
        <v>23</v>
      </c>
      <c r="D17" s="75" t="s">
        <v>288</v>
      </c>
      <c r="E17" s="78">
        <f>((((('Base de Dados - Água e esgoto'!G16*1000)/365))-((('Base de Dados - Água e esgoto'!G11)*1000)/365))/'Base de Dados - Água e esgoto'!G3)*1000</f>
        <v>0</v>
      </c>
      <c r="F17" s="78" t="e">
        <f>((((('Base de Dados - Água e esgoto'!H16*1000)/365))-((('Base de Dados - Água e esgoto'!H11)*1000)/365))/'Base de Dados - Água e esgoto'!H3)*1000</f>
        <v>#DIV/0!</v>
      </c>
      <c r="G17" s="78" t="e">
        <f>((((('Base de Dados - Água e esgoto'!I16*1000)/365))-((('Base de Dados - Água e esgoto'!I11)*1000)/365))/'Base de Dados - Água e esgoto'!I3)*1000</f>
        <v>#DIV/0!</v>
      </c>
      <c r="H17" s="78" t="e">
        <f>((((('Base de Dados - Água e esgoto'!J16*1000)/365))-((('Base de Dados - Água e esgoto'!J11)*1000)/365))/'Base de Dados - Água e esgoto'!J3)*1000</f>
        <v>#DIV/0!</v>
      </c>
      <c r="I17" s="78" t="e">
        <f>((((('Base de Dados - Água e esgoto'!K16*1000)/365))-((('Base de Dados - Água e esgoto'!K11)*1000)/365))/'Base de Dados - Água e esgoto'!K3)*1000</f>
        <v>#DIV/0!</v>
      </c>
      <c r="J17" s="78" t="e">
        <f>((((('Base de Dados - Água e esgoto'!L16*1000)/365))-((('Base de Dados - Água e esgoto'!L11)*1000)/365))/'Base de Dados - Água e esgoto'!L3)*1000</f>
        <v>#DIV/0!</v>
      </c>
      <c r="K17" s="78" t="e">
        <f>((((('Base de Dados - Água e esgoto'!M16*1000)/365))-((('Base de Dados - Água e esgoto'!M11)*1000)/365))/'Base de Dados - Água e esgoto'!M3)*1000</f>
        <v>#DIV/0!</v>
      </c>
      <c r="L17" s="78" t="e">
        <f>((((('Base de Dados - Água e esgoto'!N16*1000)/365))-((('Base de Dados - Água e esgoto'!N11)*1000)/365))/'Base de Dados - Água e esgoto'!N3)*1000</f>
        <v>#DIV/0!</v>
      </c>
      <c r="M17" s="78" t="e">
        <f>((((('Base de Dados - Água e esgoto'!O16*1000)/365))-((('Base de Dados - Água e esgoto'!O11)*1000)/365))/'Base de Dados - Água e esgoto'!O3)*1000</f>
        <v>#DIV/0!</v>
      </c>
      <c r="N17" s="78" t="e">
        <f>((((('Base de Dados - Água e esgoto'!P16*1000)/365))-((('Base de Dados - Água e esgoto'!P11)*1000)/365))/'Base de Dados - Água e esgoto'!P3)*1000</f>
        <v>#DIV/0!</v>
      </c>
      <c r="O17" s="78" t="e">
        <f>((((('Base de Dados - Água e esgoto'!Q16*1000)/365))-((('Base de Dados - Água e esgoto'!Q11)*1000)/365))/'Base de Dados - Água e esgoto'!Q3)*1000</f>
        <v>#DIV/0!</v>
      </c>
      <c r="P17" s="78" t="e">
        <f>((((('Base de Dados - Água e esgoto'!R16*1000)/365))-((('Base de Dados - Água e esgoto'!R11)*1000)/365))/'Base de Dados - Água e esgoto'!R3)*1000</f>
        <v>#DIV/0!</v>
      </c>
      <c r="Q17" s="78" t="e">
        <f>((((('Base de Dados - Água e esgoto'!S16*1000)/365))-((('Base de Dados - Água e esgoto'!S11)*1000)/365))/'Base de Dados - Água e esgoto'!S3)*1000</f>
        <v>#DIV/0!</v>
      </c>
      <c r="R17" s="78" t="e">
        <f>((((('Base de Dados - Água e esgoto'!T16*1000)/365))-((('Base de Dados - Água e esgoto'!T11)*1000)/365))/'Base de Dados - Água e esgoto'!T3)*1000</f>
        <v>#DIV/0!</v>
      </c>
      <c r="S17" s="78" t="e">
        <f>((((('Base de Dados - Água e esgoto'!U16*1000)/365))-((('Base de Dados - Água e esgoto'!U11)*1000)/365))/'Base de Dados - Água e esgoto'!U3)*1000</f>
        <v>#DIV/0!</v>
      </c>
      <c r="T17" s="78" t="e">
        <f>((((('Base de Dados - Água e esgoto'!V16*1000)/365))-((('Base de Dados - Água e esgoto'!V11)*1000)/365))/'Base de Dados - Água e esgoto'!V3)*1000</f>
        <v>#DIV/0!</v>
      </c>
      <c r="U17" s="78" t="e">
        <f>((((('Base de Dados - Água e esgoto'!W16*1000)/365))-((('Base de Dados - Água e esgoto'!W11)*1000)/365))/'Base de Dados - Água e esgoto'!W3)*1000</f>
        <v>#DIV/0!</v>
      </c>
      <c r="V17" s="78" t="e">
        <f>((((('Base de Dados - Água e esgoto'!X16*1000)/365))-((('Base de Dados - Água e esgoto'!X11)*1000)/365))/'Base de Dados - Água e esgoto'!X3)*1000</f>
        <v>#DIV/0!</v>
      </c>
      <c r="W17" s="78" t="e">
        <f>((((('Base de Dados - Água e esgoto'!Y16*1000)/365))-((('Base de Dados - Água e esgoto'!Y11)*1000)/365))/'Base de Dados - Água e esgoto'!Y3)*1000</f>
        <v>#DIV/0!</v>
      </c>
      <c r="X17" s="78" t="e">
        <f>((((('Base de Dados - Água e esgoto'!Z16*1000)/365))-((('Base de Dados - Água e esgoto'!Z11)*1000)/365))/'Base de Dados - Água e esgoto'!Z3)*1000</f>
        <v>#DIV/0!</v>
      </c>
      <c r="Y17" s="78" t="e">
        <f>((((('Base de Dados - Água e esgoto'!AA16*1000)/365))-((('Base de Dados - Água e esgoto'!AA11)*1000)/365))/'Base de Dados - Água e esgoto'!AA3)*1000</f>
        <v>#DIV/0!</v>
      </c>
    </row>
    <row r="18" spans="1:25" s="3" customFormat="1" ht="15" customHeight="1" x14ac:dyDescent="0.25">
      <c r="A18" s="72" t="s">
        <v>221</v>
      </c>
      <c r="B18" s="73" t="s">
        <v>557</v>
      </c>
      <c r="C18" s="73" t="s">
        <v>23</v>
      </c>
      <c r="D18" s="73" t="s">
        <v>222</v>
      </c>
      <c r="E18" s="78" t="e">
        <f>'Base de Dados - Água e esgoto'!G22/('Base de Dados - Água e esgoto'!G18+'Base de Dados - Água e esgoto'!G19)</f>
        <v>#DIV/0!</v>
      </c>
      <c r="F18" s="78" t="e">
        <f>'Base de Dados - Água e esgoto'!H22/('Base de Dados - Água e esgoto'!H18+'Base de Dados - Água e esgoto'!H19)</f>
        <v>#DIV/0!</v>
      </c>
      <c r="G18" s="78" t="e">
        <f>'Base de Dados - Água e esgoto'!I22/('Base de Dados - Água e esgoto'!I18+'Base de Dados - Água e esgoto'!I19)</f>
        <v>#DIV/0!</v>
      </c>
      <c r="H18" s="78" t="e">
        <f>'Base de Dados - Água e esgoto'!J22/('Base de Dados - Água e esgoto'!J18+'Base de Dados - Água e esgoto'!J19)</f>
        <v>#DIV/0!</v>
      </c>
      <c r="I18" s="78" t="e">
        <f>'Base de Dados - Água e esgoto'!K22/('Base de Dados - Água e esgoto'!K18+'Base de Dados - Água e esgoto'!K19)</f>
        <v>#DIV/0!</v>
      </c>
      <c r="J18" s="78" t="e">
        <f>'Base de Dados - Água e esgoto'!L22/('Base de Dados - Água e esgoto'!L18+'Base de Dados - Água e esgoto'!L19)</f>
        <v>#DIV/0!</v>
      </c>
      <c r="K18" s="78" t="e">
        <f>'Base de Dados - Água e esgoto'!M22/('Base de Dados - Água e esgoto'!M18+'Base de Dados - Água e esgoto'!M19)</f>
        <v>#DIV/0!</v>
      </c>
      <c r="L18" s="78" t="e">
        <f>'Base de Dados - Água e esgoto'!N22/('Base de Dados - Água e esgoto'!N18+'Base de Dados - Água e esgoto'!N19)</f>
        <v>#DIV/0!</v>
      </c>
      <c r="M18" s="78" t="e">
        <f>'Base de Dados - Água e esgoto'!O22/('Base de Dados - Água e esgoto'!O18+'Base de Dados - Água e esgoto'!O19)</f>
        <v>#DIV/0!</v>
      </c>
      <c r="N18" s="78" t="e">
        <f>'Base de Dados - Água e esgoto'!P22/('Base de Dados - Água e esgoto'!P18+'Base de Dados - Água e esgoto'!P19)</f>
        <v>#DIV/0!</v>
      </c>
      <c r="O18" s="78" t="e">
        <f>'Base de Dados - Água e esgoto'!Q22/('Base de Dados - Água e esgoto'!Q18+'Base de Dados - Água e esgoto'!Q19)</f>
        <v>#DIV/0!</v>
      </c>
      <c r="P18" s="78" t="e">
        <f>'Base de Dados - Água e esgoto'!R22/('Base de Dados - Água e esgoto'!R18+'Base de Dados - Água e esgoto'!R19)</f>
        <v>#DIV/0!</v>
      </c>
      <c r="Q18" s="78" t="e">
        <f>'Base de Dados - Água e esgoto'!S22/('Base de Dados - Água e esgoto'!S18+'Base de Dados - Água e esgoto'!S19)</f>
        <v>#DIV/0!</v>
      </c>
      <c r="R18" s="78" t="e">
        <f>'Base de Dados - Água e esgoto'!T22/('Base de Dados - Água e esgoto'!T18+'Base de Dados - Água e esgoto'!T19)</f>
        <v>#DIV/0!</v>
      </c>
      <c r="S18" s="78" t="e">
        <f>'Base de Dados - Água e esgoto'!U22/('Base de Dados - Água e esgoto'!U18+'Base de Dados - Água e esgoto'!U19)</f>
        <v>#DIV/0!</v>
      </c>
      <c r="T18" s="78" t="e">
        <f>'Base de Dados - Água e esgoto'!V22/('Base de Dados - Água e esgoto'!V18+'Base de Dados - Água e esgoto'!V19)</f>
        <v>#DIV/0!</v>
      </c>
      <c r="U18" s="78" t="e">
        <f>'Base de Dados - Água e esgoto'!W22/('Base de Dados - Água e esgoto'!W18+'Base de Dados - Água e esgoto'!W19)</f>
        <v>#DIV/0!</v>
      </c>
      <c r="V18" s="78" t="e">
        <f>'Base de Dados - Água e esgoto'!X22/('Base de Dados - Água e esgoto'!X18+'Base de Dados - Água e esgoto'!X19)</f>
        <v>#DIV/0!</v>
      </c>
      <c r="W18" s="78" t="e">
        <f>'Base de Dados - Água e esgoto'!Y22/('Base de Dados - Água e esgoto'!Y18+'Base de Dados - Água e esgoto'!Y19)</f>
        <v>#DIV/0!</v>
      </c>
      <c r="X18" s="78" t="e">
        <f>'Base de Dados - Água e esgoto'!Z22/('Base de Dados - Água e esgoto'!Z18+'Base de Dados - Água e esgoto'!Z19)</f>
        <v>#DIV/0!</v>
      </c>
      <c r="Y18" s="78" t="e">
        <f>'Base de Dados - Água e esgoto'!AA22/('Base de Dados - Água e esgoto'!AA18+'Base de Dados - Água e esgoto'!AA19)</f>
        <v>#DIV/0!</v>
      </c>
    </row>
    <row r="19" spans="1:25" s="3" customFormat="1" ht="15" customHeight="1" x14ac:dyDescent="0.25">
      <c r="A19" s="74" t="s">
        <v>223</v>
      </c>
      <c r="B19" s="75" t="s">
        <v>558</v>
      </c>
      <c r="C19" s="75" t="s">
        <v>23</v>
      </c>
      <c r="D19" s="75" t="s">
        <v>224</v>
      </c>
      <c r="E19" s="78" t="e">
        <f>('Base de Dados - Água e esgoto'!G23*1000)/'Base de Dados - Água e esgoto'!G24</f>
        <v>#DIV/0!</v>
      </c>
      <c r="F19" s="78" t="e">
        <f>('Base de Dados - Água e esgoto'!H23*1000)/'Base de Dados - Água e esgoto'!H24</f>
        <v>#DIV/0!</v>
      </c>
      <c r="G19" s="78" t="e">
        <f>('Base de Dados - Água e esgoto'!I23*1000)/'Base de Dados - Água e esgoto'!I24</f>
        <v>#DIV/0!</v>
      </c>
      <c r="H19" s="78" t="e">
        <f>('Base de Dados - Água e esgoto'!J23*1000)/'Base de Dados - Água e esgoto'!J24</f>
        <v>#DIV/0!</v>
      </c>
      <c r="I19" s="78" t="e">
        <f>('Base de Dados - Água e esgoto'!K23*1000)/'Base de Dados - Água e esgoto'!K24</f>
        <v>#DIV/0!</v>
      </c>
      <c r="J19" s="78" t="e">
        <f>('Base de Dados - Água e esgoto'!L23*1000)/'Base de Dados - Água e esgoto'!L24</f>
        <v>#DIV/0!</v>
      </c>
      <c r="K19" s="78" t="e">
        <f>('Base de Dados - Água e esgoto'!M23*1000)/'Base de Dados - Água e esgoto'!M24</f>
        <v>#DIV/0!</v>
      </c>
      <c r="L19" s="78" t="e">
        <f>('Base de Dados - Água e esgoto'!N23*1000)/'Base de Dados - Água e esgoto'!N24</f>
        <v>#DIV/0!</v>
      </c>
      <c r="M19" s="78" t="e">
        <f>('Base de Dados - Água e esgoto'!O23*1000)/'Base de Dados - Água e esgoto'!O24</f>
        <v>#DIV/0!</v>
      </c>
      <c r="N19" s="78" t="e">
        <f>('Base de Dados - Água e esgoto'!P23*1000)/'Base de Dados - Água e esgoto'!P24</f>
        <v>#DIV/0!</v>
      </c>
      <c r="O19" s="78" t="e">
        <f>('Base de Dados - Água e esgoto'!Q23*1000)/'Base de Dados - Água e esgoto'!Q24</f>
        <v>#DIV/0!</v>
      </c>
      <c r="P19" s="78" t="e">
        <f>('Base de Dados - Água e esgoto'!R23*1000)/'Base de Dados - Água e esgoto'!R24</f>
        <v>#DIV/0!</v>
      </c>
      <c r="Q19" s="78" t="e">
        <f>('Base de Dados - Água e esgoto'!S23*1000)/'Base de Dados - Água e esgoto'!S24</f>
        <v>#DIV/0!</v>
      </c>
      <c r="R19" s="78" t="e">
        <f>('Base de Dados - Água e esgoto'!T23*1000)/'Base de Dados - Água e esgoto'!T24</f>
        <v>#DIV/0!</v>
      </c>
      <c r="S19" s="78" t="e">
        <f>('Base de Dados - Água e esgoto'!U23*1000)/'Base de Dados - Água e esgoto'!U24</f>
        <v>#DIV/0!</v>
      </c>
      <c r="T19" s="78" t="e">
        <f>('Base de Dados - Água e esgoto'!V23*1000)/'Base de Dados - Água e esgoto'!V24</f>
        <v>#DIV/0!</v>
      </c>
      <c r="U19" s="78" t="e">
        <f>('Base de Dados - Água e esgoto'!W23*1000)/'Base de Dados - Água e esgoto'!W24</f>
        <v>#DIV/0!</v>
      </c>
      <c r="V19" s="78" t="e">
        <f>('Base de Dados - Água e esgoto'!X23*1000)/'Base de Dados - Água e esgoto'!X24</f>
        <v>#DIV/0!</v>
      </c>
      <c r="W19" s="78" t="e">
        <f>('Base de Dados - Água e esgoto'!Y23*1000)/'Base de Dados - Água e esgoto'!Y24</f>
        <v>#DIV/0!</v>
      </c>
      <c r="X19" s="78" t="e">
        <f>('Base de Dados - Água e esgoto'!Z23*1000)/'Base de Dados - Água e esgoto'!Z24</f>
        <v>#DIV/0!</v>
      </c>
      <c r="Y19" s="78" t="e">
        <f>('Base de Dados - Água e esgoto'!AA23*1000)/'Base de Dados - Água e esgoto'!AA24</f>
        <v>#DIV/0!</v>
      </c>
    </row>
    <row r="20" spans="1:25" s="3" customFormat="1" ht="15" customHeight="1" x14ac:dyDescent="0.25">
      <c r="A20" s="72" t="s">
        <v>225</v>
      </c>
      <c r="B20" s="73" t="s">
        <v>559</v>
      </c>
      <c r="C20" s="73" t="s">
        <v>23</v>
      </c>
      <c r="D20" s="73" t="s">
        <v>79</v>
      </c>
      <c r="E20" s="60" t="e">
        <f>'Base de Dados - Água e esgoto'!G21/(('Base de Dados - Água e esgoto'!G18+'Base de Dados - Água e esgoto'!G19)-'Base de Dados - Água e esgoto'!G15)</f>
        <v>#DIV/0!</v>
      </c>
      <c r="F20" s="60" t="e">
        <f>'Base de Dados - Água e esgoto'!H21/(('Base de Dados - Água e esgoto'!H18+'Base de Dados - Água e esgoto'!H19)-'Base de Dados - Água e esgoto'!H15)</f>
        <v>#DIV/0!</v>
      </c>
      <c r="G20" s="60" t="e">
        <f>'Base de Dados - Água e esgoto'!I21/(('Base de Dados - Água e esgoto'!I18+'Base de Dados - Água e esgoto'!I19)-'Base de Dados - Água e esgoto'!I15)</f>
        <v>#DIV/0!</v>
      </c>
      <c r="H20" s="60" t="e">
        <f>'Base de Dados - Água e esgoto'!J21/(('Base de Dados - Água e esgoto'!J18+'Base de Dados - Água e esgoto'!J19)-'Base de Dados - Água e esgoto'!J15)</f>
        <v>#DIV/0!</v>
      </c>
      <c r="I20" s="60" t="e">
        <f>'Base de Dados - Água e esgoto'!K21/(('Base de Dados - Água e esgoto'!K18+'Base de Dados - Água e esgoto'!K19)-'Base de Dados - Água e esgoto'!K15)</f>
        <v>#DIV/0!</v>
      </c>
      <c r="J20" s="60" t="e">
        <f>'Base de Dados - Água e esgoto'!L21/(('Base de Dados - Água e esgoto'!L18+'Base de Dados - Água e esgoto'!L19)-'Base de Dados - Água e esgoto'!L15)</f>
        <v>#DIV/0!</v>
      </c>
      <c r="K20" s="60" t="e">
        <f>'Base de Dados - Água e esgoto'!M21/(('Base de Dados - Água e esgoto'!M18+'Base de Dados - Água e esgoto'!M19)-'Base de Dados - Água e esgoto'!M15)</f>
        <v>#DIV/0!</v>
      </c>
      <c r="L20" s="60" t="e">
        <f>'Base de Dados - Água e esgoto'!N21/(('Base de Dados - Água e esgoto'!N18+'Base de Dados - Água e esgoto'!N19)-'Base de Dados - Água e esgoto'!N15)</f>
        <v>#DIV/0!</v>
      </c>
      <c r="M20" s="60" t="e">
        <f>'Base de Dados - Água e esgoto'!O21/(('Base de Dados - Água e esgoto'!O18+'Base de Dados - Água e esgoto'!O19)-'Base de Dados - Água e esgoto'!O15)</f>
        <v>#DIV/0!</v>
      </c>
      <c r="N20" s="60" t="e">
        <f>'Base de Dados - Água e esgoto'!P21/(('Base de Dados - Água e esgoto'!P18+'Base de Dados - Água e esgoto'!P19)-'Base de Dados - Água e esgoto'!P15)</f>
        <v>#DIV/0!</v>
      </c>
      <c r="O20" s="60" t="e">
        <f>'Base de Dados - Água e esgoto'!Q21/(('Base de Dados - Água e esgoto'!Q18+'Base de Dados - Água e esgoto'!Q19)-'Base de Dados - Água e esgoto'!Q15)</f>
        <v>#DIV/0!</v>
      </c>
      <c r="P20" s="60" t="e">
        <f>'Base de Dados - Água e esgoto'!R21/(('Base de Dados - Água e esgoto'!R18+'Base de Dados - Água e esgoto'!R19)-'Base de Dados - Água e esgoto'!R15)</f>
        <v>#DIV/0!</v>
      </c>
      <c r="Q20" s="60" t="e">
        <f>'Base de Dados - Água e esgoto'!S21/(('Base de Dados - Água e esgoto'!S18+'Base de Dados - Água e esgoto'!S19)-'Base de Dados - Água e esgoto'!S15)</f>
        <v>#DIV/0!</v>
      </c>
      <c r="R20" s="60" t="e">
        <f>'Base de Dados - Água e esgoto'!T21/(('Base de Dados - Água e esgoto'!T18+'Base de Dados - Água e esgoto'!T19)-'Base de Dados - Água e esgoto'!T15)</f>
        <v>#DIV/0!</v>
      </c>
      <c r="S20" s="60" t="e">
        <f>'Base de Dados - Água e esgoto'!U21/(('Base de Dados - Água e esgoto'!U18+'Base de Dados - Água e esgoto'!U19)-'Base de Dados - Água e esgoto'!U15)</f>
        <v>#DIV/0!</v>
      </c>
      <c r="T20" s="60" t="e">
        <f>'Base de Dados - Água e esgoto'!V21/(('Base de Dados - Água e esgoto'!V18+'Base de Dados - Água e esgoto'!V19)-'Base de Dados - Água e esgoto'!V15)</f>
        <v>#DIV/0!</v>
      </c>
      <c r="U20" s="60" t="e">
        <f>'Base de Dados - Água e esgoto'!W21/(('Base de Dados - Água e esgoto'!W18+'Base de Dados - Água e esgoto'!W19)-'Base de Dados - Água e esgoto'!W15)</f>
        <v>#DIV/0!</v>
      </c>
      <c r="V20" s="60" t="e">
        <f>'Base de Dados - Água e esgoto'!X21/(('Base de Dados - Água e esgoto'!X18+'Base de Dados - Água e esgoto'!X19)-'Base de Dados - Água e esgoto'!X15)</f>
        <v>#DIV/0!</v>
      </c>
      <c r="W20" s="60" t="e">
        <f>'Base de Dados - Água e esgoto'!Y21/(('Base de Dados - Água e esgoto'!Y18+'Base de Dados - Água e esgoto'!Y19)-'Base de Dados - Água e esgoto'!Y15)</f>
        <v>#DIV/0!</v>
      </c>
      <c r="X20" s="60" t="e">
        <f>'Base de Dados - Água e esgoto'!Z21/(('Base de Dados - Água e esgoto'!Z18+'Base de Dados - Água e esgoto'!Z19)-'Base de Dados - Água e esgoto'!Z15)</f>
        <v>#DIV/0!</v>
      </c>
      <c r="Y20" s="60" t="e">
        <f>'Base de Dados - Água e esgoto'!AA21/(('Base de Dados - Água e esgoto'!AA18+'Base de Dados - Água e esgoto'!AA19)-'Base de Dados - Água e esgoto'!AA15)</f>
        <v>#DIV/0!</v>
      </c>
    </row>
    <row r="21" spans="1:25" s="3" customFormat="1" ht="15" customHeight="1" x14ac:dyDescent="0.25">
      <c r="A21" s="74" t="s">
        <v>226</v>
      </c>
      <c r="B21" s="75" t="s">
        <v>560</v>
      </c>
      <c r="C21" s="75" t="s">
        <v>23</v>
      </c>
      <c r="D21" s="75" t="s">
        <v>79</v>
      </c>
      <c r="E21" s="60" t="e">
        <f>(('Base de Dados - Água e esgoto'!G18+'Base de Dados - Água e esgoto'!G19-'Base de Dados - Água e esgoto'!G15)-'Base de Dados - Água e esgoto'!G21)/('Base de Dados - Água e esgoto'!G18+'Base de Dados - Água e esgoto'!G19-'Base de Dados - Água e esgoto'!G15)</f>
        <v>#DIV/0!</v>
      </c>
      <c r="F21" s="60" t="e">
        <f>(('Base de Dados - Água e esgoto'!H18+'Base de Dados - Água e esgoto'!H19-'Base de Dados - Água e esgoto'!H15)-'Base de Dados - Água e esgoto'!H21)/('Base de Dados - Água e esgoto'!H18+'Base de Dados - Água e esgoto'!H19-'Base de Dados - Água e esgoto'!H15)</f>
        <v>#DIV/0!</v>
      </c>
      <c r="G21" s="60" t="e">
        <f>(('Base de Dados - Água e esgoto'!I18+'Base de Dados - Água e esgoto'!I19-'Base de Dados - Água e esgoto'!I15)-'Base de Dados - Água e esgoto'!I21)/('Base de Dados - Água e esgoto'!I18+'Base de Dados - Água e esgoto'!I19-'Base de Dados - Água e esgoto'!I15)</f>
        <v>#DIV/0!</v>
      </c>
      <c r="H21" s="60" t="e">
        <f>(('Base de Dados - Água e esgoto'!J18+'Base de Dados - Água e esgoto'!J19-'Base de Dados - Água e esgoto'!J15)-'Base de Dados - Água e esgoto'!J21)/('Base de Dados - Água e esgoto'!J18+'Base de Dados - Água e esgoto'!J19-'Base de Dados - Água e esgoto'!J15)</f>
        <v>#DIV/0!</v>
      </c>
      <c r="I21" s="60" t="e">
        <f>(('Base de Dados - Água e esgoto'!K18+'Base de Dados - Água e esgoto'!K19-'Base de Dados - Água e esgoto'!K15)-'Base de Dados - Água e esgoto'!K21)/('Base de Dados - Água e esgoto'!K18+'Base de Dados - Água e esgoto'!K19-'Base de Dados - Água e esgoto'!K15)</f>
        <v>#DIV/0!</v>
      </c>
      <c r="J21" s="60" t="e">
        <f>(('Base de Dados - Água e esgoto'!L18+'Base de Dados - Água e esgoto'!L19-'Base de Dados - Água e esgoto'!L15)-'Base de Dados - Água e esgoto'!L21)/('Base de Dados - Água e esgoto'!L18+'Base de Dados - Água e esgoto'!L19-'Base de Dados - Água e esgoto'!L15)</f>
        <v>#DIV/0!</v>
      </c>
      <c r="K21" s="60" t="e">
        <f>(('Base de Dados - Água e esgoto'!M18+'Base de Dados - Água e esgoto'!M19-'Base de Dados - Água e esgoto'!M15)-'Base de Dados - Água e esgoto'!M21)/('Base de Dados - Água e esgoto'!M18+'Base de Dados - Água e esgoto'!M19-'Base de Dados - Água e esgoto'!M15)</f>
        <v>#DIV/0!</v>
      </c>
      <c r="L21" s="60" t="e">
        <f>(('Base de Dados - Água e esgoto'!N18+'Base de Dados - Água e esgoto'!N19-'Base de Dados - Água e esgoto'!N15)-'Base de Dados - Água e esgoto'!N21)/('Base de Dados - Água e esgoto'!N18+'Base de Dados - Água e esgoto'!N19-'Base de Dados - Água e esgoto'!N15)</f>
        <v>#DIV/0!</v>
      </c>
      <c r="M21" s="60" t="e">
        <f>(('Base de Dados - Água e esgoto'!O18+'Base de Dados - Água e esgoto'!O19-'Base de Dados - Água e esgoto'!O15)-'Base de Dados - Água e esgoto'!O21)/('Base de Dados - Água e esgoto'!O18+'Base de Dados - Água e esgoto'!O19-'Base de Dados - Água e esgoto'!O15)</f>
        <v>#DIV/0!</v>
      </c>
      <c r="N21" s="60" t="e">
        <f>(('Base de Dados - Água e esgoto'!P18+'Base de Dados - Água e esgoto'!P19-'Base de Dados - Água e esgoto'!P15)-'Base de Dados - Água e esgoto'!P21)/('Base de Dados - Água e esgoto'!P18+'Base de Dados - Água e esgoto'!P19-'Base de Dados - Água e esgoto'!P15)</f>
        <v>#DIV/0!</v>
      </c>
      <c r="O21" s="60" t="e">
        <f>(('Base de Dados - Água e esgoto'!Q18+'Base de Dados - Água e esgoto'!Q19-'Base de Dados - Água e esgoto'!Q15)-'Base de Dados - Água e esgoto'!Q21)/('Base de Dados - Água e esgoto'!Q18+'Base de Dados - Água e esgoto'!Q19-'Base de Dados - Água e esgoto'!Q15)</f>
        <v>#DIV/0!</v>
      </c>
      <c r="P21" s="60" t="e">
        <f>(('Base de Dados - Água e esgoto'!R18+'Base de Dados - Água e esgoto'!R19-'Base de Dados - Água e esgoto'!R15)-'Base de Dados - Água e esgoto'!R21)/('Base de Dados - Água e esgoto'!R18+'Base de Dados - Água e esgoto'!R19-'Base de Dados - Água e esgoto'!R15)</f>
        <v>#DIV/0!</v>
      </c>
      <c r="Q21" s="60" t="e">
        <f>(('Base de Dados - Água e esgoto'!S18+'Base de Dados - Água e esgoto'!S19-'Base de Dados - Água e esgoto'!S15)-'Base de Dados - Água e esgoto'!S21)/('Base de Dados - Água e esgoto'!S18+'Base de Dados - Água e esgoto'!S19-'Base de Dados - Água e esgoto'!S15)</f>
        <v>#DIV/0!</v>
      </c>
      <c r="R21" s="60" t="e">
        <f>(('Base de Dados - Água e esgoto'!T18+'Base de Dados - Água e esgoto'!T19-'Base de Dados - Água e esgoto'!T15)-'Base de Dados - Água e esgoto'!T21)/('Base de Dados - Água e esgoto'!T18+'Base de Dados - Água e esgoto'!T19-'Base de Dados - Água e esgoto'!T15)</f>
        <v>#DIV/0!</v>
      </c>
      <c r="S21" s="60" t="e">
        <f>(('Base de Dados - Água e esgoto'!U18+'Base de Dados - Água e esgoto'!U19-'Base de Dados - Água e esgoto'!U15)-'Base de Dados - Água e esgoto'!U21)/('Base de Dados - Água e esgoto'!U18+'Base de Dados - Água e esgoto'!U19-'Base de Dados - Água e esgoto'!U15)</f>
        <v>#DIV/0!</v>
      </c>
      <c r="T21" s="60" t="e">
        <f>(('Base de Dados - Água e esgoto'!V18+'Base de Dados - Água e esgoto'!V19-'Base de Dados - Água e esgoto'!V15)-'Base de Dados - Água e esgoto'!V21)/('Base de Dados - Água e esgoto'!V18+'Base de Dados - Água e esgoto'!V19-'Base de Dados - Água e esgoto'!V15)</f>
        <v>#DIV/0!</v>
      </c>
      <c r="U21" s="60" t="e">
        <f>(('Base de Dados - Água e esgoto'!W18+'Base de Dados - Água e esgoto'!W19-'Base de Dados - Água e esgoto'!W15)-'Base de Dados - Água e esgoto'!W21)/('Base de Dados - Água e esgoto'!W18+'Base de Dados - Água e esgoto'!W19-'Base de Dados - Água e esgoto'!W15)</f>
        <v>#DIV/0!</v>
      </c>
      <c r="V21" s="60" t="e">
        <f>(('Base de Dados - Água e esgoto'!X18+'Base de Dados - Água e esgoto'!X19-'Base de Dados - Água e esgoto'!X15)-'Base de Dados - Água e esgoto'!X21)/('Base de Dados - Água e esgoto'!X18+'Base de Dados - Água e esgoto'!X19-'Base de Dados - Água e esgoto'!X15)</f>
        <v>#DIV/0!</v>
      </c>
      <c r="W21" s="60" t="e">
        <f>(('Base de Dados - Água e esgoto'!Y18+'Base de Dados - Água e esgoto'!Y19-'Base de Dados - Água e esgoto'!Y15)-'Base de Dados - Água e esgoto'!Y21)/('Base de Dados - Água e esgoto'!Y18+'Base de Dados - Água e esgoto'!Y19-'Base de Dados - Água e esgoto'!Y15)</f>
        <v>#DIV/0!</v>
      </c>
      <c r="X21" s="60" t="e">
        <f>(('Base de Dados - Água e esgoto'!Z18+'Base de Dados - Água e esgoto'!Z19-'Base de Dados - Água e esgoto'!Z15)-'Base de Dados - Água e esgoto'!Z21)/('Base de Dados - Água e esgoto'!Z18+'Base de Dados - Água e esgoto'!Z19-'Base de Dados - Água e esgoto'!Z15)</f>
        <v>#DIV/0!</v>
      </c>
      <c r="Y21" s="60" t="e">
        <f>(('Base de Dados - Água e esgoto'!AA18+'Base de Dados - Água e esgoto'!AA19-'Base de Dados - Água e esgoto'!AA15)-'Base de Dados - Água e esgoto'!AA21)/('Base de Dados - Água e esgoto'!AA18+'Base de Dados - Água e esgoto'!AA19-'Base de Dados - Água e esgoto'!AA15)</f>
        <v>#DIV/0!</v>
      </c>
    </row>
    <row r="22" spans="1:25" s="3" customFormat="1" ht="15" customHeight="1" x14ac:dyDescent="0.25">
      <c r="A22" s="72" t="s">
        <v>227</v>
      </c>
      <c r="B22" s="73" t="s">
        <v>561</v>
      </c>
      <c r="C22" s="73" t="s">
        <v>23</v>
      </c>
      <c r="D22" s="73" t="s">
        <v>79</v>
      </c>
      <c r="E22" s="60" t="e">
        <f>(('Base de Dados - Água e esgoto'!G18+'Base de Dados - Água e esgoto'!G19-'Base de Dados - Água e esgoto'!G15)-'Base de Dados - Água e esgoto'!G16)/('Base de Dados - Água e esgoto'!G18+'Base de Dados - Água e esgoto'!G19-'Base de Dados - Água e esgoto'!G15)</f>
        <v>#DIV/0!</v>
      </c>
      <c r="F22" s="60" t="e">
        <f>(('Base de Dados - Água e esgoto'!H18+'Base de Dados - Água e esgoto'!H19-'Base de Dados - Água e esgoto'!H15)-'Base de Dados - Água e esgoto'!H16)/('Base de Dados - Água e esgoto'!H18+'Base de Dados - Água e esgoto'!H19-'Base de Dados - Água e esgoto'!H15)</f>
        <v>#DIV/0!</v>
      </c>
      <c r="G22" s="60" t="e">
        <f>(('Base de Dados - Água e esgoto'!I18+'Base de Dados - Água e esgoto'!I19-'Base de Dados - Água e esgoto'!I15)-'Base de Dados - Água e esgoto'!I16)/('Base de Dados - Água e esgoto'!I18+'Base de Dados - Água e esgoto'!I19-'Base de Dados - Água e esgoto'!I15)</f>
        <v>#DIV/0!</v>
      </c>
      <c r="H22" s="60" t="e">
        <f>(('Base de Dados - Água e esgoto'!J18+'Base de Dados - Água e esgoto'!J19-'Base de Dados - Água e esgoto'!J15)-'Base de Dados - Água e esgoto'!J16)/('Base de Dados - Água e esgoto'!J18+'Base de Dados - Água e esgoto'!J19-'Base de Dados - Água e esgoto'!J15)</f>
        <v>#DIV/0!</v>
      </c>
      <c r="I22" s="60" t="e">
        <f>(('Base de Dados - Água e esgoto'!K18+'Base de Dados - Água e esgoto'!K19-'Base de Dados - Água e esgoto'!K15)-'Base de Dados - Água e esgoto'!K16)/('Base de Dados - Água e esgoto'!K18+'Base de Dados - Água e esgoto'!K19-'Base de Dados - Água e esgoto'!K15)</f>
        <v>#DIV/0!</v>
      </c>
      <c r="J22" s="60" t="e">
        <f>(('Base de Dados - Água e esgoto'!L18+'Base de Dados - Água e esgoto'!L19-'Base de Dados - Água e esgoto'!L15)-'Base de Dados - Água e esgoto'!L16)/('Base de Dados - Água e esgoto'!L18+'Base de Dados - Água e esgoto'!L19-'Base de Dados - Água e esgoto'!L15)</f>
        <v>#DIV/0!</v>
      </c>
      <c r="K22" s="60" t="e">
        <f>(('Base de Dados - Água e esgoto'!M18+'Base de Dados - Água e esgoto'!M19-'Base de Dados - Água e esgoto'!M15)-'Base de Dados - Água e esgoto'!M16)/('Base de Dados - Água e esgoto'!M18+'Base de Dados - Água e esgoto'!M19-'Base de Dados - Água e esgoto'!M15)</f>
        <v>#DIV/0!</v>
      </c>
      <c r="L22" s="60" t="e">
        <f>(('Base de Dados - Água e esgoto'!N18+'Base de Dados - Água e esgoto'!N19-'Base de Dados - Água e esgoto'!N15)-'Base de Dados - Água e esgoto'!N16)/('Base de Dados - Água e esgoto'!N18+'Base de Dados - Água e esgoto'!N19-'Base de Dados - Água e esgoto'!N15)</f>
        <v>#DIV/0!</v>
      </c>
      <c r="M22" s="60" t="e">
        <f>(('Base de Dados - Água e esgoto'!O18+'Base de Dados - Água e esgoto'!O19-'Base de Dados - Água e esgoto'!O15)-'Base de Dados - Água e esgoto'!O16)/('Base de Dados - Água e esgoto'!O18+'Base de Dados - Água e esgoto'!O19-'Base de Dados - Água e esgoto'!O15)</f>
        <v>#DIV/0!</v>
      </c>
      <c r="N22" s="60" t="e">
        <f>(('Base de Dados - Água e esgoto'!P18+'Base de Dados - Água e esgoto'!P19-'Base de Dados - Água e esgoto'!P15)-'Base de Dados - Água e esgoto'!P16)/('Base de Dados - Água e esgoto'!P18+'Base de Dados - Água e esgoto'!P19-'Base de Dados - Água e esgoto'!P15)</f>
        <v>#DIV/0!</v>
      </c>
      <c r="O22" s="60" t="e">
        <f>(('Base de Dados - Água e esgoto'!Q18+'Base de Dados - Água e esgoto'!Q19-'Base de Dados - Água e esgoto'!Q15)-'Base de Dados - Água e esgoto'!Q16)/('Base de Dados - Água e esgoto'!Q18+'Base de Dados - Água e esgoto'!Q19-'Base de Dados - Água e esgoto'!Q15)</f>
        <v>#DIV/0!</v>
      </c>
      <c r="P22" s="60" t="e">
        <f>(('Base de Dados - Água e esgoto'!R18+'Base de Dados - Água e esgoto'!R19-'Base de Dados - Água e esgoto'!R15)-'Base de Dados - Água e esgoto'!R16)/('Base de Dados - Água e esgoto'!R18+'Base de Dados - Água e esgoto'!R19-'Base de Dados - Água e esgoto'!R15)</f>
        <v>#DIV/0!</v>
      </c>
      <c r="Q22" s="60" t="e">
        <f>(('Base de Dados - Água e esgoto'!S18+'Base de Dados - Água e esgoto'!S19-'Base de Dados - Água e esgoto'!S15)-'Base de Dados - Água e esgoto'!S16)/('Base de Dados - Água e esgoto'!S18+'Base de Dados - Água e esgoto'!S19-'Base de Dados - Água e esgoto'!S15)</f>
        <v>#DIV/0!</v>
      </c>
      <c r="R22" s="60" t="e">
        <f>(('Base de Dados - Água e esgoto'!T18+'Base de Dados - Água e esgoto'!T19-'Base de Dados - Água e esgoto'!T15)-'Base de Dados - Água e esgoto'!T16)/('Base de Dados - Água e esgoto'!T18+'Base de Dados - Água e esgoto'!T19-'Base de Dados - Água e esgoto'!T15)</f>
        <v>#DIV/0!</v>
      </c>
      <c r="S22" s="60" t="e">
        <f>(('Base de Dados - Água e esgoto'!U18+'Base de Dados - Água e esgoto'!U19-'Base de Dados - Água e esgoto'!U15)-'Base de Dados - Água e esgoto'!U16)/('Base de Dados - Água e esgoto'!U18+'Base de Dados - Água e esgoto'!U19-'Base de Dados - Água e esgoto'!U15)</f>
        <v>#DIV/0!</v>
      </c>
      <c r="T22" s="60" t="e">
        <f>(('Base de Dados - Água e esgoto'!V18+'Base de Dados - Água e esgoto'!V19-'Base de Dados - Água e esgoto'!V15)-'Base de Dados - Água e esgoto'!V16)/('Base de Dados - Água e esgoto'!V18+'Base de Dados - Água e esgoto'!V19-'Base de Dados - Água e esgoto'!V15)</f>
        <v>#DIV/0!</v>
      </c>
      <c r="U22" s="60" t="e">
        <f>(('Base de Dados - Água e esgoto'!W18+'Base de Dados - Água e esgoto'!W19-'Base de Dados - Água e esgoto'!W15)-'Base de Dados - Água e esgoto'!W16)/('Base de Dados - Água e esgoto'!W18+'Base de Dados - Água e esgoto'!W19-'Base de Dados - Água e esgoto'!W15)</f>
        <v>#DIV/0!</v>
      </c>
      <c r="V22" s="60" t="e">
        <f>(('Base de Dados - Água e esgoto'!X18+'Base de Dados - Água e esgoto'!X19-'Base de Dados - Água e esgoto'!X15)-'Base de Dados - Água e esgoto'!X16)/('Base de Dados - Água e esgoto'!X18+'Base de Dados - Água e esgoto'!X19-'Base de Dados - Água e esgoto'!X15)</f>
        <v>#DIV/0!</v>
      </c>
      <c r="W22" s="60" t="e">
        <f>(('Base de Dados - Água e esgoto'!Y18+'Base de Dados - Água e esgoto'!Y19-'Base de Dados - Água e esgoto'!Y15)-'Base de Dados - Água e esgoto'!Y16)/('Base de Dados - Água e esgoto'!Y18+'Base de Dados - Água e esgoto'!Y19-'Base de Dados - Água e esgoto'!Y15)</f>
        <v>#DIV/0!</v>
      </c>
      <c r="X22" s="60" t="e">
        <f>(('Base de Dados - Água e esgoto'!Z18+'Base de Dados - Água e esgoto'!Z19-'Base de Dados - Água e esgoto'!Z15)-'Base de Dados - Água e esgoto'!Z16)/('Base de Dados - Água e esgoto'!Z18+'Base de Dados - Água e esgoto'!Z19-'Base de Dados - Água e esgoto'!Z15)</f>
        <v>#DIV/0!</v>
      </c>
      <c r="Y22" s="60" t="e">
        <f>(('Base de Dados - Água e esgoto'!AA18+'Base de Dados - Água e esgoto'!AA19-'Base de Dados - Água e esgoto'!AA15)-'Base de Dados - Água e esgoto'!AA16)/('Base de Dados - Água e esgoto'!AA18+'Base de Dados - Água e esgoto'!AA19-'Base de Dados - Água e esgoto'!AA15)</f>
        <v>#DIV/0!</v>
      </c>
    </row>
    <row r="23" spans="1:25" s="3" customFormat="1" ht="15" customHeight="1" x14ac:dyDescent="0.25">
      <c r="A23" s="74" t="s">
        <v>228</v>
      </c>
      <c r="B23" s="75" t="s">
        <v>562</v>
      </c>
      <c r="C23" s="75" t="s">
        <v>23</v>
      </c>
      <c r="D23" s="75" t="s">
        <v>229</v>
      </c>
      <c r="E23" s="78" t="e">
        <f>((((('Base de Dados - Água e esgoto'!G18+'Base de Dados - Água e esgoto'!G19)-('Base de Dados - Água e esgoto'!G15)-('Base de Dados - Água e esgoto'!G16))*1000))/365)/'Base de Dados - Água e esgoto'!G23</f>
        <v>#DIV/0!</v>
      </c>
      <c r="F23" s="78" t="e">
        <f>((((('Base de Dados - Água e esgoto'!H18+'Base de Dados - Água e esgoto'!H19)-('Base de Dados - Água e esgoto'!H15)-('Base de Dados - Água e esgoto'!H16))*1000))/365)/'Base de Dados - Água e esgoto'!H23</f>
        <v>#DIV/0!</v>
      </c>
      <c r="G23" s="78" t="e">
        <f>((((('Base de Dados - Água e esgoto'!I18+'Base de Dados - Água e esgoto'!I19)-('Base de Dados - Água e esgoto'!I15)-('Base de Dados - Água e esgoto'!I16))*1000))/365)/'Base de Dados - Água e esgoto'!I23</f>
        <v>#DIV/0!</v>
      </c>
      <c r="H23" s="78" t="e">
        <f>((((('Base de Dados - Água e esgoto'!J18+'Base de Dados - Água e esgoto'!J19)-('Base de Dados - Água e esgoto'!J15)-('Base de Dados - Água e esgoto'!J16))*1000))/365)/'Base de Dados - Água e esgoto'!J23</f>
        <v>#DIV/0!</v>
      </c>
      <c r="I23" s="78" t="e">
        <f>((((('Base de Dados - Água e esgoto'!K18+'Base de Dados - Água e esgoto'!K19)-('Base de Dados - Água e esgoto'!K15)-('Base de Dados - Água e esgoto'!K16))*1000))/365)/'Base de Dados - Água e esgoto'!K23</f>
        <v>#DIV/0!</v>
      </c>
      <c r="J23" s="78" t="e">
        <f>((((('Base de Dados - Água e esgoto'!L18+'Base de Dados - Água e esgoto'!L19)-('Base de Dados - Água e esgoto'!L15)-('Base de Dados - Água e esgoto'!L16))*1000))/365)/'Base de Dados - Água e esgoto'!L23</f>
        <v>#DIV/0!</v>
      </c>
      <c r="K23" s="78" t="e">
        <f>((((('Base de Dados - Água e esgoto'!M18+'Base de Dados - Água e esgoto'!M19)-('Base de Dados - Água e esgoto'!M15)-('Base de Dados - Água e esgoto'!M16))*1000))/365)/'Base de Dados - Água e esgoto'!M23</f>
        <v>#DIV/0!</v>
      </c>
      <c r="L23" s="78" t="e">
        <f>((((('Base de Dados - Água e esgoto'!N18+'Base de Dados - Água e esgoto'!N19)-('Base de Dados - Água e esgoto'!N15)-('Base de Dados - Água e esgoto'!N16))*1000))/365)/'Base de Dados - Água e esgoto'!N23</f>
        <v>#DIV/0!</v>
      </c>
      <c r="M23" s="78" t="e">
        <f>((((('Base de Dados - Água e esgoto'!O18+'Base de Dados - Água e esgoto'!O19)-('Base de Dados - Água e esgoto'!O15)-('Base de Dados - Água e esgoto'!O16))*1000))/365)/'Base de Dados - Água e esgoto'!O23</f>
        <v>#DIV/0!</v>
      </c>
      <c r="N23" s="78" t="e">
        <f>((((('Base de Dados - Água e esgoto'!P18+'Base de Dados - Água e esgoto'!P19)-('Base de Dados - Água e esgoto'!P15)-('Base de Dados - Água e esgoto'!P16))*1000))/365)/'Base de Dados - Água e esgoto'!P23</f>
        <v>#DIV/0!</v>
      </c>
      <c r="O23" s="78" t="e">
        <f>((((('Base de Dados - Água e esgoto'!Q18+'Base de Dados - Água e esgoto'!Q19)-('Base de Dados - Água e esgoto'!Q15)-('Base de Dados - Água e esgoto'!Q16))*1000))/365)/'Base de Dados - Água e esgoto'!Q23</f>
        <v>#DIV/0!</v>
      </c>
      <c r="P23" s="78" t="e">
        <f>((((('Base de Dados - Água e esgoto'!R18+'Base de Dados - Água e esgoto'!R19)-('Base de Dados - Água e esgoto'!R15)-('Base de Dados - Água e esgoto'!R16))*1000))/365)/'Base de Dados - Água e esgoto'!R23</f>
        <v>#DIV/0!</v>
      </c>
      <c r="Q23" s="78" t="e">
        <f>((((('Base de Dados - Água e esgoto'!S18+'Base de Dados - Água e esgoto'!S19)-('Base de Dados - Água e esgoto'!S15)-('Base de Dados - Água e esgoto'!S16))*1000))/365)/'Base de Dados - Água e esgoto'!S23</f>
        <v>#DIV/0!</v>
      </c>
      <c r="R23" s="78" t="e">
        <f>((((('Base de Dados - Água e esgoto'!T18+'Base de Dados - Água e esgoto'!T19)-('Base de Dados - Água e esgoto'!T15)-('Base de Dados - Água e esgoto'!T16))*1000))/365)/'Base de Dados - Água e esgoto'!T23</f>
        <v>#DIV/0!</v>
      </c>
      <c r="S23" s="78" t="e">
        <f>((((('Base de Dados - Água e esgoto'!U18+'Base de Dados - Água e esgoto'!U19)-('Base de Dados - Água e esgoto'!U15)-('Base de Dados - Água e esgoto'!U16))*1000))/365)/'Base de Dados - Água e esgoto'!U23</f>
        <v>#DIV/0!</v>
      </c>
      <c r="T23" s="78" t="e">
        <f>((((('Base de Dados - Água e esgoto'!V18+'Base de Dados - Água e esgoto'!V19)-('Base de Dados - Água e esgoto'!V15)-('Base de Dados - Água e esgoto'!V16))*1000))/365)/'Base de Dados - Água e esgoto'!V23</f>
        <v>#DIV/0!</v>
      </c>
      <c r="U23" s="78" t="e">
        <f>((((('Base de Dados - Água e esgoto'!W18+'Base de Dados - Água e esgoto'!W19)-('Base de Dados - Água e esgoto'!W15)-('Base de Dados - Água e esgoto'!W16))*1000))/365)/'Base de Dados - Água e esgoto'!W23</f>
        <v>#DIV/0!</v>
      </c>
      <c r="V23" s="78" t="e">
        <f>((((('Base de Dados - Água e esgoto'!X18+'Base de Dados - Água e esgoto'!X19)-('Base de Dados - Água e esgoto'!X15)-('Base de Dados - Água e esgoto'!X16))*1000))/365)/'Base de Dados - Água e esgoto'!X23</f>
        <v>#DIV/0!</v>
      </c>
      <c r="W23" s="78" t="e">
        <f>((((('Base de Dados - Água e esgoto'!Y18+'Base de Dados - Água e esgoto'!Y19)-('Base de Dados - Água e esgoto'!Y15)-('Base de Dados - Água e esgoto'!Y16))*1000))/365)/'Base de Dados - Água e esgoto'!Y23</f>
        <v>#DIV/0!</v>
      </c>
      <c r="X23" s="78" t="e">
        <f>((((('Base de Dados - Água e esgoto'!Z18+'Base de Dados - Água e esgoto'!Z19)-('Base de Dados - Água e esgoto'!Z15)-('Base de Dados - Água e esgoto'!Z16))*1000))/365)/'Base de Dados - Água e esgoto'!Z23</f>
        <v>#DIV/0!</v>
      </c>
      <c r="Y23" s="78" t="e">
        <f>((((('Base de Dados - Água e esgoto'!AA18+'Base de Dados - Água e esgoto'!AA19)-('Base de Dados - Água e esgoto'!AA15)-('Base de Dados - Água e esgoto'!AA16))*1000))/365)/'Base de Dados - Água e esgoto'!AA23</f>
        <v>#DIV/0!</v>
      </c>
    </row>
    <row r="24" spans="1:25" s="3" customFormat="1" ht="15" customHeight="1" x14ac:dyDescent="0.25">
      <c r="A24" s="72" t="s">
        <v>230</v>
      </c>
      <c r="B24" s="73" t="s">
        <v>563</v>
      </c>
      <c r="C24" s="73" t="s">
        <v>23</v>
      </c>
      <c r="D24" s="73" t="s">
        <v>231</v>
      </c>
      <c r="E24" s="78" t="e">
        <f>'Base de Dados - Água e esgoto'!G25/('Base de Dados - Água e esgoto'!G21+'Base de Dados - Água e esgoto'!G26)</f>
        <v>#DIV/0!</v>
      </c>
      <c r="F24" s="78" t="e">
        <f>'Base de Dados - Água e esgoto'!H25/('Base de Dados - Água e esgoto'!H21+'Base de Dados - Água e esgoto'!H26)</f>
        <v>#DIV/0!</v>
      </c>
      <c r="G24" s="78" t="e">
        <f>'Base de Dados - Água e esgoto'!I25/('Base de Dados - Água e esgoto'!I21+'Base de Dados - Água e esgoto'!I26)</f>
        <v>#DIV/0!</v>
      </c>
      <c r="H24" s="78" t="e">
        <f>'Base de Dados - Água e esgoto'!J25/('Base de Dados - Água e esgoto'!J21+'Base de Dados - Água e esgoto'!J26)</f>
        <v>#DIV/0!</v>
      </c>
      <c r="I24" s="78" t="e">
        <f>'Base de Dados - Água e esgoto'!K25/('Base de Dados - Água e esgoto'!K21+'Base de Dados - Água e esgoto'!K26)</f>
        <v>#DIV/0!</v>
      </c>
      <c r="J24" s="78" t="e">
        <f>'Base de Dados - Água e esgoto'!L25/('Base de Dados - Água e esgoto'!L21+'Base de Dados - Água e esgoto'!L26)</f>
        <v>#DIV/0!</v>
      </c>
      <c r="K24" s="78" t="e">
        <f>'Base de Dados - Água e esgoto'!M25/('Base de Dados - Água e esgoto'!M21+'Base de Dados - Água e esgoto'!M26)</f>
        <v>#DIV/0!</v>
      </c>
      <c r="L24" s="78" t="e">
        <f>'Base de Dados - Água e esgoto'!N25/('Base de Dados - Água e esgoto'!N21+'Base de Dados - Água e esgoto'!N26)</f>
        <v>#DIV/0!</v>
      </c>
      <c r="M24" s="78" t="e">
        <f>'Base de Dados - Água e esgoto'!O25/('Base de Dados - Água e esgoto'!O21+'Base de Dados - Água e esgoto'!O26)</f>
        <v>#DIV/0!</v>
      </c>
      <c r="N24" s="78" t="e">
        <f>'Base de Dados - Água e esgoto'!P25/('Base de Dados - Água e esgoto'!P21+'Base de Dados - Água e esgoto'!P26)</f>
        <v>#DIV/0!</v>
      </c>
      <c r="O24" s="78" t="e">
        <f>'Base de Dados - Água e esgoto'!Q25/('Base de Dados - Água e esgoto'!Q21+'Base de Dados - Água e esgoto'!Q26)</f>
        <v>#DIV/0!</v>
      </c>
      <c r="P24" s="78" t="e">
        <f>'Base de Dados - Água e esgoto'!R25/('Base de Dados - Água e esgoto'!R21+'Base de Dados - Água e esgoto'!R26)</f>
        <v>#DIV/0!</v>
      </c>
      <c r="Q24" s="78" t="e">
        <f>'Base de Dados - Água e esgoto'!S25/('Base de Dados - Água e esgoto'!S21+'Base de Dados - Água e esgoto'!S26)</f>
        <v>#DIV/0!</v>
      </c>
      <c r="R24" s="78" t="e">
        <f>'Base de Dados - Água e esgoto'!T25/('Base de Dados - Água e esgoto'!T21+'Base de Dados - Água e esgoto'!T26)</f>
        <v>#DIV/0!</v>
      </c>
      <c r="S24" s="78" t="e">
        <f>'Base de Dados - Água e esgoto'!U25/('Base de Dados - Água e esgoto'!U21+'Base de Dados - Água e esgoto'!U26)</f>
        <v>#DIV/0!</v>
      </c>
      <c r="T24" s="78" t="e">
        <f>'Base de Dados - Água e esgoto'!V25/('Base de Dados - Água e esgoto'!V21+'Base de Dados - Água e esgoto'!V26)</f>
        <v>#DIV/0!</v>
      </c>
      <c r="U24" s="78" t="e">
        <f>'Base de Dados - Água e esgoto'!W25/('Base de Dados - Água e esgoto'!W21+'Base de Dados - Água e esgoto'!W26)</f>
        <v>#DIV/0!</v>
      </c>
      <c r="V24" s="78" t="e">
        <f>'Base de Dados - Água e esgoto'!X25/('Base de Dados - Água e esgoto'!X21+'Base de Dados - Água e esgoto'!X26)</f>
        <v>#DIV/0!</v>
      </c>
      <c r="W24" s="78" t="e">
        <f>'Base de Dados - Água e esgoto'!Y25/('Base de Dados - Água e esgoto'!Y21+'Base de Dados - Água e esgoto'!Y26)</f>
        <v>#DIV/0!</v>
      </c>
      <c r="X24" s="78" t="e">
        <f>'Base de Dados - Água e esgoto'!Z25/('Base de Dados - Água e esgoto'!Z21+'Base de Dados - Água e esgoto'!Z26)</f>
        <v>#DIV/0!</v>
      </c>
      <c r="Y24" s="78" t="e">
        <f>'Base de Dados - Água e esgoto'!AA25/('Base de Dados - Água e esgoto'!AA21+'Base de Dados - Água e esgoto'!AA26)</f>
        <v>#DIV/0!</v>
      </c>
    </row>
    <row r="25" spans="1:25" s="3" customFormat="1" ht="15" customHeight="1" x14ac:dyDescent="0.25">
      <c r="A25" s="74" t="s">
        <v>232</v>
      </c>
      <c r="B25" s="75" t="s">
        <v>564</v>
      </c>
      <c r="C25" s="75" t="s">
        <v>23</v>
      </c>
      <c r="D25" s="75" t="s">
        <v>231</v>
      </c>
      <c r="E25" s="78" t="e">
        <f>'Base de Dados - Água e esgoto'!G27/(('Base de Dados - Água e esgoto'!G21+'Base de Dados - Água e esgoto'!G26)*1000)</f>
        <v>#DIV/0!</v>
      </c>
      <c r="F25" s="78" t="e">
        <f>'Base de Dados - Água e esgoto'!H27/(('Base de Dados - Água e esgoto'!H21+'Base de Dados - Água e esgoto'!H26)*1000)</f>
        <v>#DIV/0!</v>
      </c>
      <c r="G25" s="78" t="e">
        <f>'Base de Dados - Água e esgoto'!I27/(('Base de Dados - Água e esgoto'!I21+'Base de Dados - Água e esgoto'!I26)*1000)</f>
        <v>#DIV/0!</v>
      </c>
      <c r="H25" s="78" t="e">
        <f>'Base de Dados - Água e esgoto'!J27/(('Base de Dados - Água e esgoto'!J21+'Base de Dados - Água e esgoto'!J26)*1000)</f>
        <v>#DIV/0!</v>
      </c>
      <c r="I25" s="78" t="e">
        <f>'Base de Dados - Água e esgoto'!K27/(('Base de Dados - Água e esgoto'!K21+'Base de Dados - Água e esgoto'!K26)*1000)</f>
        <v>#DIV/0!</v>
      </c>
      <c r="J25" s="78" t="e">
        <f>'Base de Dados - Água e esgoto'!L27/(('Base de Dados - Água e esgoto'!L21+'Base de Dados - Água e esgoto'!L26)*1000)</f>
        <v>#DIV/0!</v>
      </c>
      <c r="K25" s="78" t="e">
        <f>'Base de Dados - Água e esgoto'!M27/(('Base de Dados - Água e esgoto'!M21+'Base de Dados - Água e esgoto'!M26)*1000)</f>
        <v>#DIV/0!</v>
      </c>
      <c r="L25" s="78" t="e">
        <f>'Base de Dados - Água e esgoto'!N27/(('Base de Dados - Água e esgoto'!N21+'Base de Dados - Água e esgoto'!N26)*1000)</f>
        <v>#DIV/0!</v>
      </c>
      <c r="M25" s="78" t="e">
        <f>'Base de Dados - Água e esgoto'!O27/(('Base de Dados - Água e esgoto'!O21+'Base de Dados - Água e esgoto'!O26)*1000)</f>
        <v>#DIV/0!</v>
      </c>
      <c r="N25" s="78" t="e">
        <f>'Base de Dados - Água e esgoto'!P27/(('Base de Dados - Água e esgoto'!P21+'Base de Dados - Água e esgoto'!P26)*1000)</f>
        <v>#DIV/0!</v>
      </c>
      <c r="O25" s="78" t="e">
        <f>'Base de Dados - Água e esgoto'!Q27/(('Base de Dados - Água e esgoto'!Q21+'Base de Dados - Água e esgoto'!Q26)*1000)</f>
        <v>#DIV/0!</v>
      </c>
      <c r="P25" s="78" t="e">
        <f>'Base de Dados - Água e esgoto'!R27/(('Base de Dados - Água e esgoto'!R21+'Base de Dados - Água e esgoto'!R26)*1000)</f>
        <v>#DIV/0!</v>
      </c>
      <c r="Q25" s="78" t="e">
        <f>'Base de Dados - Água e esgoto'!S27/(('Base de Dados - Água e esgoto'!S21+'Base de Dados - Água e esgoto'!S26)*1000)</f>
        <v>#DIV/0!</v>
      </c>
      <c r="R25" s="78" t="e">
        <f>'Base de Dados - Água e esgoto'!T27/(('Base de Dados - Água e esgoto'!T21+'Base de Dados - Água e esgoto'!T26)*1000)</f>
        <v>#DIV/0!</v>
      </c>
      <c r="S25" s="78" t="e">
        <f>'Base de Dados - Água e esgoto'!U27/(('Base de Dados - Água e esgoto'!U21+'Base de Dados - Água e esgoto'!U26)*1000)</f>
        <v>#DIV/0!</v>
      </c>
      <c r="T25" s="78" t="e">
        <f>'Base de Dados - Água e esgoto'!V27/(('Base de Dados - Água e esgoto'!V21+'Base de Dados - Água e esgoto'!V26)*1000)</f>
        <v>#DIV/0!</v>
      </c>
      <c r="U25" s="78" t="e">
        <f>'Base de Dados - Água e esgoto'!W27/(('Base de Dados - Água e esgoto'!W21+'Base de Dados - Água e esgoto'!W26)*1000)</f>
        <v>#DIV/0!</v>
      </c>
      <c r="V25" s="78" t="e">
        <f>'Base de Dados - Água e esgoto'!X27/(('Base de Dados - Água e esgoto'!X21+'Base de Dados - Água e esgoto'!X26)*1000)</f>
        <v>#DIV/0!</v>
      </c>
      <c r="W25" s="78" t="e">
        <f>'Base de Dados - Água e esgoto'!Y27/(('Base de Dados - Água e esgoto'!Y21+'Base de Dados - Água e esgoto'!Y26)*1000)</f>
        <v>#DIV/0!</v>
      </c>
      <c r="X25" s="78" t="e">
        <f>'Base de Dados - Água e esgoto'!Z27/(('Base de Dados - Água e esgoto'!Z21+'Base de Dados - Água e esgoto'!Z26)*1000)</f>
        <v>#DIV/0!</v>
      </c>
      <c r="Y25" s="78" t="e">
        <f>'Base de Dados - Água e esgoto'!AA27/(('Base de Dados - Água e esgoto'!AA21+'Base de Dados - Água e esgoto'!AA26)*1000)</f>
        <v>#DIV/0!</v>
      </c>
    </row>
    <row r="26" spans="1:25" s="3" customFormat="1" ht="15" customHeight="1" x14ac:dyDescent="0.25">
      <c r="A26" s="72" t="s">
        <v>233</v>
      </c>
      <c r="B26" s="73" t="s">
        <v>565</v>
      </c>
      <c r="C26" s="73" t="s">
        <v>23</v>
      </c>
      <c r="D26" s="73" t="s">
        <v>295</v>
      </c>
      <c r="E26" s="79" t="e">
        <f>'Base de Dados - Água e esgoto'!G27/('Base de Dados - Água e esgoto'!G7+'Base de Dados - Água e esgoto'!G28)</f>
        <v>#DIV/0!</v>
      </c>
      <c r="F26" s="79" t="e">
        <f>'Base de Dados - Água e esgoto'!H27/('Base de Dados - Água e esgoto'!H7+'Base de Dados - Água e esgoto'!H28)</f>
        <v>#DIV/0!</v>
      </c>
      <c r="G26" s="79" t="e">
        <f>'Base de Dados - Água e esgoto'!I27/('Base de Dados - Água e esgoto'!I7+'Base de Dados - Água e esgoto'!I28)</f>
        <v>#DIV/0!</v>
      </c>
      <c r="H26" s="79" t="e">
        <f>'Base de Dados - Água e esgoto'!J27/('Base de Dados - Água e esgoto'!J7+'Base de Dados - Água e esgoto'!J28)</f>
        <v>#DIV/0!</v>
      </c>
      <c r="I26" s="79" t="e">
        <f>'Base de Dados - Água e esgoto'!K27/('Base de Dados - Água e esgoto'!K7+'Base de Dados - Água e esgoto'!K28)</f>
        <v>#DIV/0!</v>
      </c>
      <c r="J26" s="79" t="e">
        <f>'Base de Dados - Água e esgoto'!L27/('Base de Dados - Água e esgoto'!L7+'Base de Dados - Água e esgoto'!L28)</f>
        <v>#DIV/0!</v>
      </c>
      <c r="K26" s="79" t="e">
        <f>'Base de Dados - Água e esgoto'!M27/('Base de Dados - Água e esgoto'!M7+'Base de Dados - Água e esgoto'!M28)</f>
        <v>#DIV/0!</v>
      </c>
      <c r="L26" s="79" t="e">
        <f>'Base de Dados - Água e esgoto'!N27/('Base de Dados - Água e esgoto'!N7+'Base de Dados - Água e esgoto'!N28)</f>
        <v>#DIV/0!</v>
      </c>
      <c r="M26" s="79" t="e">
        <f>'Base de Dados - Água e esgoto'!O27/('Base de Dados - Água e esgoto'!O7+'Base de Dados - Água e esgoto'!O28)</f>
        <v>#DIV/0!</v>
      </c>
      <c r="N26" s="79" t="e">
        <f>'Base de Dados - Água e esgoto'!P27/('Base de Dados - Água e esgoto'!P7+'Base de Dados - Água e esgoto'!P28)</f>
        <v>#DIV/0!</v>
      </c>
      <c r="O26" s="79" t="e">
        <f>'Base de Dados - Água e esgoto'!Q27/('Base de Dados - Água e esgoto'!Q7+'Base de Dados - Água e esgoto'!Q28)</f>
        <v>#DIV/0!</v>
      </c>
      <c r="P26" s="79" t="e">
        <f>'Base de Dados - Água e esgoto'!R27/('Base de Dados - Água e esgoto'!R7+'Base de Dados - Água e esgoto'!R28)</f>
        <v>#DIV/0!</v>
      </c>
      <c r="Q26" s="79" t="e">
        <f>'Base de Dados - Água e esgoto'!S27/('Base de Dados - Água e esgoto'!S7+'Base de Dados - Água e esgoto'!S28)</f>
        <v>#DIV/0!</v>
      </c>
      <c r="R26" s="79" t="e">
        <f>'Base de Dados - Água e esgoto'!T27/('Base de Dados - Água e esgoto'!T7+'Base de Dados - Água e esgoto'!T28)</f>
        <v>#DIV/0!</v>
      </c>
      <c r="S26" s="79" t="e">
        <f>'Base de Dados - Água e esgoto'!U27/('Base de Dados - Água e esgoto'!U7+'Base de Dados - Água e esgoto'!U28)</f>
        <v>#DIV/0!</v>
      </c>
      <c r="T26" s="79" t="e">
        <f>'Base de Dados - Água e esgoto'!V27/('Base de Dados - Água e esgoto'!V7+'Base de Dados - Água e esgoto'!V28)</f>
        <v>#DIV/0!</v>
      </c>
      <c r="U26" s="79" t="e">
        <f>'Base de Dados - Água e esgoto'!W27/('Base de Dados - Água e esgoto'!W7+'Base de Dados - Água e esgoto'!W28)</f>
        <v>#DIV/0!</v>
      </c>
      <c r="V26" s="79" t="e">
        <f>'Base de Dados - Água e esgoto'!X27/('Base de Dados - Água e esgoto'!X7+'Base de Dados - Água e esgoto'!X28)</f>
        <v>#DIV/0!</v>
      </c>
      <c r="W26" s="79" t="e">
        <f>'Base de Dados - Água e esgoto'!Y27/('Base de Dados - Água e esgoto'!Y7+'Base de Dados - Água e esgoto'!Y28)</f>
        <v>#DIV/0!</v>
      </c>
      <c r="X26" s="79" t="e">
        <f>'Base de Dados - Água e esgoto'!Z27/('Base de Dados - Água e esgoto'!Z7+'Base de Dados - Água e esgoto'!Z28)</f>
        <v>#DIV/0!</v>
      </c>
      <c r="Y26" s="79" t="e">
        <f>'Base de Dados - Água e esgoto'!AA27/('Base de Dados - Água e esgoto'!AA7+'Base de Dados - Água e esgoto'!AA28)</f>
        <v>#DIV/0!</v>
      </c>
    </row>
    <row r="27" spans="1:25" ht="15" customHeight="1" x14ac:dyDescent="0.25">
      <c r="A27" s="74" t="s">
        <v>234</v>
      </c>
      <c r="B27" s="66" t="s">
        <v>566</v>
      </c>
      <c r="C27" s="66" t="s">
        <v>23</v>
      </c>
      <c r="D27" s="66" t="s">
        <v>231</v>
      </c>
      <c r="E27" s="78" t="e">
        <f>'Base de Dados - Água e esgoto'!G29/(('Base de Dados - Água e esgoto'!G21+'Base de Dados - Água e esgoto'!G26)*1000)</f>
        <v>#DIV/0!</v>
      </c>
      <c r="F27" s="78" t="e">
        <f>'Base de Dados - Água e esgoto'!H29/(('Base de Dados - Água e esgoto'!H21+'Base de Dados - Água e esgoto'!H26)*1000)</f>
        <v>#DIV/0!</v>
      </c>
      <c r="G27" s="78" t="e">
        <f>'Base de Dados - Água e esgoto'!I29/(('Base de Dados - Água e esgoto'!I21+'Base de Dados - Água e esgoto'!I26)*1000)</f>
        <v>#DIV/0!</v>
      </c>
      <c r="H27" s="78" t="e">
        <f>'Base de Dados - Água e esgoto'!J29/(('Base de Dados - Água e esgoto'!J21+'Base de Dados - Água e esgoto'!J26)*1000)</f>
        <v>#DIV/0!</v>
      </c>
      <c r="I27" s="78" t="e">
        <f>'Base de Dados - Água e esgoto'!K29/(('Base de Dados - Água e esgoto'!K21+'Base de Dados - Água e esgoto'!K26)*1000)</f>
        <v>#DIV/0!</v>
      </c>
      <c r="J27" s="78" t="e">
        <f>'Base de Dados - Água e esgoto'!L29/(('Base de Dados - Água e esgoto'!L21+'Base de Dados - Água e esgoto'!L26)*1000)</f>
        <v>#DIV/0!</v>
      </c>
      <c r="K27" s="78" t="e">
        <f>'Base de Dados - Água e esgoto'!M29/(('Base de Dados - Água e esgoto'!M21+'Base de Dados - Água e esgoto'!M26)*1000)</f>
        <v>#DIV/0!</v>
      </c>
      <c r="L27" s="78" t="e">
        <f>'Base de Dados - Água e esgoto'!N29/(('Base de Dados - Água e esgoto'!N21+'Base de Dados - Água e esgoto'!N26)*1000)</f>
        <v>#DIV/0!</v>
      </c>
      <c r="M27" s="78" t="e">
        <f>'Base de Dados - Água e esgoto'!O29/(('Base de Dados - Água e esgoto'!O21+'Base de Dados - Água e esgoto'!O26)*1000)</f>
        <v>#DIV/0!</v>
      </c>
      <c r="N27" s="78" t="e">
        <f>'Base de Dados - Água e esgoto'!P29/(('Base de Dados - Água e esgoto'!P21+'Base de Dados - Água e esgoto'!P26)*1000)</f>
        <v>#DIV/0!</v>
      </c>
      <c r="O27" s="78" t="e">
        <f>'Base de Dados - Água e esgoto'!Q29/(('Base de Dados - Água e esgoto'!Q21+'Base de Dados - Água e esgoto'!Q26)*1000)</f>
        <v>#DIV/0!</v>
      </c>
      <c r="P27" s="78" t="e">
        <f>'Base de Dados - Água e esgoto'!R29/(('Base de Dados - Água e esgoto'!R21+'Base de Dados - Água e esgoto'!R26)*1000)</f>
        <v>#DIV/0!</v>
      </c>
      <c r="Q27" s="78" t="e">
        <f>'Base de Dados - Água e esgoto'!S29/(('Base de Dados - Água e esgoto'!S21+'Base de Dados - Água e esgoto'!S26)*1000)</f>
        <v>#DIV/0!</v>
      </c>
      <c r="R27" s="78" t="e">
        <f>'Base de Dados - Água e esgoto'!T29/(('Base de Dados - Água e esgoto'!T21+'Base de Dados - Água e esgoto'!T26)*1000)</f>
        <v>#DIV/0!</v>
      </c>
      <c r="S27" s="78" t="e">
        <f>'Base de Dados - Água e esgoto'!U29/(('Base de Dados - Água e esgoto'!U21+'Base de Dados - Água e esgoto'!U26)*1000)</f>
        <v>#DIV/0!</v>
      </c>
      <c r="T27" s="78" t="e">
        <f>'Base de Dados - Água e esgoto'!V29/(('Base de Dados - Água e esgoto'!V21+'Base de Dados - Água e esgoto'!V26)*1000)</f>
        <v>#DIV/0!</v>
      </c>
      <c r="U27" s="78" t="e">
        <f>'Base de Dados - Água e esgoto'!W29/(('Base de Dados - Água e esgoto'!W21+'Base de Dados - Água e esgoto'!W26)*1000)</f>
        <v>#DIV/0!</v>
      </c>
      <c r="V27" s="78" t="e">
        <f>'Base de Dados - Água e esgoto'!X29/(('Base de Dados - Água e esgoto'!X21+'Base de Dados - Água e esgoto'!X26)*1000)</f>
        <v>#DIV/0!</v>
      </c>
      <c r="W27" s="78" t="e">
        <f>'Base de Dados - Água e esgoto'!Y29/(('Base de Dados - Água e esgoto'!Y21+'Base de Dados - Água e esgoto'!Y26)*1000)</f>
        <v>#DIV/0!</v>
      </c>
      <c r="X27" s="78" t="e">
        <f>'Base de Dados - Água e esgoto'!Z29/(('Base de Dados - Água e esgoto'!Z21+'Base de Dados - Água e esgoto'!Z26)*1000)</f>
        <v>#DIV/0!</v>
      </c>
      <c r="Y27" s="78" t="e">
        <f>'Base de Dados - Água e esgoto'!AA29/(('Base de Dados - Água e esgoto'!AA21+'Base de Dados - Água e esgoto'!AA26)*1000)</f>
        <v>#DIV/0!</v>
      </c>
    </row>
    <row r="28" spans="1:25" ht="15" customHeight="1" x14ac:dyDescent="0.25">
      <c r="A28" s="72" t="s">
        <v>235</v>
      </c>
      <c r="B28" s="73" t="s">
        <v>567</v>
      </c>
      <c r="C28" s="73" t="s">
        <v>23</v>
      </c>
      <c r="D28" s="73" t="s">
        <v>231</v>
      </c>
      <c r="E28" s="61" t="e">
        <f>'Base de Dados - Água e esgoto'!G30/(('Base de Dados - Água e esgoto'!G21-'Base de Dados - Água e esgoto'!G31-'Base de Dados - Água e esgoto'!G11)*1000)</f>
        <v>#DIV/0!</v>
      </c>
      <c r="F28" s="61" t="e">
        <f>'Base de Dados - Água e esgoto'!H30/(('Base de Dados - Água e esgoto'!H21-'Base de Dados - Água e esgoto'!H31-'Base de Dados - Água e esgoto'!H11)*1000)</f>
        <v>#DIV/0!</v>
      </c>
      <c r="G28" s="61" t="e">
        <f>'Base de Dados - Água e esgoto'!I30/(('Base de Dados - Água e esgoto'!I21-'Base de Dados - Água e esgoto'!I31-'Base de Dados - Água e esgoto'!I11)*1000)</f>
        <v>#DIV/0!</v>
      </c>
      <c r="H28" s="61" t="e">
        <f>'Base de Dados - Água e esgoto'!J30/(('Base de Dados - Água e esgoto'!J21-'Base de Dados - Água e esgoto'!J31-'Base de Dados - Água e esgoto'!J11)*1000)</f>
        <v>#DIV/0!</v>
      </c>
      <c r="I28" s="61" t="e">
        <f>'Base de Dados - Água e esgoto'!K30/(('Base de Dados - Água e esgoto'!K21-'Base de Dados - Água e esgoto'!K31-'Base de Dados - Água e esgoto'!K11)*1000)</f>
        <v>#DIV/0!</v>
      </c>
      <c r="J28" s="61" t="e">
        <f>'Base de Dados - Água e esgoto'!L30/(('Base de Dados - Água e esgoto'!L21-'Base de Dados - Água e esgoto'!L31-'Base de Dados - Água e esgoto'!L11)*1000)</f>
        <v>#DIV/0!</v>
      </c>
      <c r="K28" s="61" t="e">
        <f>'Base de Dados - Água e esgoto'!M30/(('Base de Dados - Água e esgoto'!M21-'Base de Dados - Água e esgoto'!M31-'Base de Dados - Água e esgoto'!M11)*1000)</f>
        <v>#DIV/0!</v>
      </c>
      <c r="L28" s="61" t="e">
        <f>'Base de Dados - Água e esgoto'!N30/(('Base de Dados - Água e esgoto'!N21-'Base de Dados - Água e esgoto'!N31-'Base de Dados - Água e esgoto'!N11)*1000)</f>
        <v>#DIV/0!</v>
      </c>
      <c r="M28" s="61" t="e">
        <f>'Base de Dados - Água e esgoto'!O30/(('Base de Dados - Água e esgoto'!O21-'Base de Dados - Água e esgoto'!O31-'Base de Dados - Água e esgoto'!O11)*1000)</f>
        <v>#DIV/0!</v>
      </c>
      <c r="N28" s="61" t="e">
        <f>'Base de Dados - Água e esgoto'!P30/(('Base de Dados - Água e esgoto'!P21-'Base de Dados - Água e esgoto'!P31-'Base de Dados - Água e esgoto'!P11)*1000)</f>
        <v>#DIV/0!</v>
      </c>
      <c r="O28" s="61" t="e">
        <f>'Base de Dados - Água e esgoto'!Q30/(('Base de Dados - Água e esgoto'!Q21-'Base de Dados - Água e esgoto'!Q31-'Base de Dados - Água e esgoto'!Q11)*1000)</f>
        <v>#DIV/0!</v>
      </c>
      <c r="P28" s="61" t="e">
        <f>'Base de Dados - Água e esgoto'!R30/(('Base de Dados - Água e esgoto'!R21-'Base de Dados - Água e esgoto'!R31-'Base de Dados - Água e esgoto'!R11)*1000)</f>
        <v>#DIV/0!</v>
      </c>
      <c r="Q28" s="61" t="e">
        <f>'Base de Dados - Água e esgoto'!S30/(('Base de Dados - Água e esgoto'!S21-'Base de Dados - Água e esgoto'!S31-'Base de Dados - Água e esgoto'!S11)*1000)</f>
        <v>#DIV/0!</v>
      </c>
      <c r="R28" s="61" t="e">
        <f>'Base de Dados - Água e esgoto'!T30/(('Base de Dados - Água e esgoto'!T21-'Base de Dados - Água e esgoto'!T31-'Base de Dados - Água e esgoto'!T11)*1000)</f>
        <v>#DIV/0!</v>
      </c>
      <c r="S28" s="61" t="e">
        <f>'Base de Dados - Água e esgoto'!U30/(('Base de Dados - Água e esgoto'!U21-'Base de Dados - Água e esgoto'!U31-'Base de Dados - Água e esgoto'!U11)*1000)</f>
        <v>#DIV/0!</v>
      </c>
      <c r="T28" s="61" t="e">
        <f>'Base de Dados - Água e esgoto'!V30/(('Base de Dados - Água e esgoto'!V21-'Base de Dados - Água e esgoto'!V31-'Base de Dados - Água e esgoto'!V11)*1000)</f>
        <v>#DIV/0!</v>
      </c>
      <c r="U28" s="61" t="e">
        <f>'Base de Dados - Água e esgoto'!W30/(('Base de Dados - Água e esgoto'!W21-'Base de Dados - Água e esgoto'!W31-'Base de Dados - Água e esgoto'!W11)*1000)</f>
        <v>#DIV/0!</v>
      </c>
      <c r="V28" s="61" t="e">
        <f>'Base de Dados - Água e esgoto'!X30/(('Base de Dados - Água e esgoto'!X21-'Base de Dados - Água e esgoto'!X31-'Base de Dados - Água e esgoto'!X11)*1000)</f>
        <v>#DIV/0!</v>
      </c>
      <c r="W28" s="61" t="e">
        <f>'Base de Dados - Água e esgoto'!Y30/(('Base de Dados - Água e esgoto'!Y21-'Base de Dados - Água e esgoto'!Y31-'Base de Dados - Água e esgoto'!Y11)*1000)</f>
        <v>#DIV/0!</v>
      </c>
      <c r="X28" s="61" t="e">
        <f>'Base de Dados - Água e esgoto'!Z30/(('Base de Dados - Água e esgoto'!Z21-'Base de Dados - Água e esgoto'!Z31-'Base de Dados - Água e esgoto'!Z11)*1000)</f>
        <v>#DIV/0!</v>
      </c>
      <c r="Y28" s="61" t="e">
        <f>'Base de Dados - Água e esgoto'!AA30/(('Base de Dados - Água e esgoto'!AA21-'Base de Dados - Água e esgoto'!AA31-'Base de Dados - Água e esgoto'!AA11)*1000)</f>
        <v>#DIV/0!</v>
      </c>
    </row>
    <row r="29" spans="1:25" ht="15" customHeight="1" x14ac:dyDescent="0.25">
      <c r="A29" s="74" t="s">
        <v>236</v>
      </c>
      <c r="B29" s="66" t="s">
        <v>568</v>
      </c>
      <c r="C29" s="66" t="s">
        <v>23</v>
      </c>
      <c r="D29" s="75" t="s">
        <v>79</v>
      </c>
      <c r="E29" s="60" t="e">
        <f>'Base de Dados - Água e esgoto'!G29/'Base de Dados - Água e esgoto'!G25</f>
        <v>#DIV/0!</v>
      </c>
      <c r="F29" s="60" t="e">
        <f>'Base de Dados - Água e esgoto'!H29/'Base de Dados - Água e esgoto'!H25</f>
        <v>#DIV/0!</v>
      </c>
      <c r="G29" s="60" t="e">
        <f>'Base de Dados - Água e esgoto'!I29/'Base de Dados - Água e esgoto'!I25</f>
        <v>#DIV/0!</v>
      </c>
      <c r="H29" s="60" t="e">
        <f>'Base de Dados - Água e esgoto'!J29/'Base de Dados - Água e esgoto'!J25</f>
        <v>#DIV/0!</v>
      </c>
      <c r="I29" s="60" t="e">
        <f>'Base de Dados - Água e esgoto'!K29/'Base de Dados - Água e esgoto'!K25</f>
        <v>#DIV/0!</v>
      </c>
      <c r="J29" s="60" t="e">
        <f>'Base de Dados - Água e esgoto'!L29/'Base de Dados - Água e esgoto'!L25</f>
        <v>#DIV/0!</v>
      </c>
      <c r="K29" s="60" t="e">
        <f>'Base de Dados - Água e esgoto'!M29/'Base de Dados - Água e esgoto'!M25</f>
        <v>#DIV/0!</v>
      </c>
      <c r="L29" s="60" t="e">
        <f>'Base de Dados - Água e esgoto'!N29/'Base de Dados - Água e esgoto'!N25</f>
        <v>#DIV/0!</v>
      </c>
      <c r="M29" s="60" t="e">
        <f>'Base de Dados - Água e esgoto'!O29/'Base de Dados - Água e esgoto'!O25</f>
        <v>#DIV/0!</v>
      </c>
      <c r="N29" s="60" t="e">
        <f>'Base de Dados - Água e esgoto'!P29/'Base de Dados - Água e esgoto'!P25</f>
        <v>#DIV/0!</v>
      </c>
      <c r="O29" s="60" t="e">
        <f>'Base de Dados - Água e esgoto'!Q29/'Base de Dados - Água e esgoto'!Q25</f>
        <v>#DIV/0!</v>
      </c>
      <c r="P29" s="60" t="e">
        <f>'Base de Dados - Água e esgoto'!R29/'Base de Dados - Água e esgoto'!R25</f>
        <v>#DIV/0!</v>
      </c>
      <c r="Q29" s="60" t="e">
        <f>'Base de Dados - Água e esgoto'!S29/'Base de Dados - Água e esgoto'!S25</f>
        <v>#DIV/0!</v>
      </c>
      <c r="R29" s="60" t="e">
        <f>'Base de Dados - Água e esgoto'!T29/'Base de Dados - Água e esgoto'!T25</f>
        <v>#DIV/0!</v>
      </c>
      <c r="S29" s="60" t="e">
        <f>'Base de Dados - Água e esgoto'!U29/'Base de Dados - Água e esgoto'!U25</f>
        <v>#DIV/0!</v>
      </c>
      <c r="T29" s="60" t="e">
        <f>'Base de Dados - Água e esgoto'!V29/'Base de Dados - Água e esgoto'!V25</f>
        <v>#DIV/0!</v>
      </c>
      <c r="U29" s="60" t="e">
        <f>'Base de Dados - Água e esgoto'!W29/'Base de Dados - Água e esgoto'!W25</f>
        <v>#DIV/0!</v>
      </c>
      <c r="V29" s="60" t="e">
        <f>'Base de Dados - Água e esgoto'!X29/'Base de Dados - Água e esgoto'!X25</f>
        <v>#DIV/0!</v>
      </c>
      <c r="W29" s="60" t="e">
        <f>'Base de Dados - Água e esgoto'!Y29/'Base de Dados - Água e esgoto'!Y25</f>
        <v>#DIV/0!</v>
      </c>
      <c r="X29" s="60" t="e">
        <f>'Base de Dados - Água e esgoto'!Z29/'Base de Dados - Água e esgoto'!Z25</f>
        <v>#DIV/0!</v>
      </c>
      <c r="Y29" s="60" t="e">
        <f>'Base de Dados - Água e esgoto'!AA29/'Base de Dados - Água e esgoto'!AA25</f>
        <v>#DIV/0!</v>
      </c>
    </row>
    <row r="30" spans="1:25" ht="15" customHeight="1" x14ac:dyDescent="0.25">
      <c r="A30" s="72" t="s">
        <v>237</v>
      </c>
      <c r="B30" s="73" t="s">
        <v>569</v>
      </c>
      <c r="C30" s="73" t="s">
        <v>23</v>
      </c>
      <c r="D30" s="73" t="s">
        <v>79</v>
      </c>
      <c r="E30" s="60" t="e">
        <f>(('Base de Dados - Água e esgoto'!G27+'Base de Dados - Água e esgoto'!G28-'Base de Dados - Água e esgoto'!G24)-'Base de Dados - Água e esgoto'!G30)/('Base de Dados - Água e esgoto'!G27+'Base de Dados - Água e esgoto'!G28-'Base de Dados - Água e esgoto'!G24)</f>
        <v>#DIV/0!</v>
      </c>
      <c r="F30" s="60" t="e">
        <f>(('Base de Dados - Água e esgoto'!H27+'Base de Dados - Água e esgoto'!H28-'Base de Dados - Água e esgoto'!H24)-'Base de Dados - Água e esgoto'!H30)/('Base de Dados - Água e esgoto'!H27+'Base de Dados - Água e esgoto'!H28-'Base de Dados - Água e esgoto'!H24)</f>
        <v>#DIV/0!</v>
      </c>
      <c r="G30" s="60" t="e">
        <f>(('Base de Dados - Água e esgoto'!I27+'Base de Dados - Água e esgoto'!I28-'Base de Dados - Água e esgoto'!I24)-'Base de Dados - Água e esgoto'!I30)/('Base de Dados - Água e esgoto'!I27+'Base de Dados - Água e esgoto'!I28-'Base de Dados - Água e esgoto'!I24)</f>
        <v>#DIV/0!</v>
      </c>
      <c r="H30" s="60" t="e">
        <f>(('Base de Dados - Água e esgoto'!J27+'Base de Dados - Água e esgoto'!J28-'Base de Dados - Água e esgoto'!J24)-'Base de Dados - Água e esgoto'!J30)/('Base de Dados - Água e esgoto'!J27+'Base de Dados - Água e esgoto'!J28-'Base de Dados - Água e esgoto'!J24)</f>
        <v>#DIV/0!</v>
      </c>
      <c r="I30" s="60" t="e">
        <f>(('Base de Dados - Água e esgoto'!K27+'Base de Dados - Água e esgoto'!K28-'Base de Dados - Água e esgoto'!K24)-'Base de Dados - Água e esgoto'!K30)/('Base de Dados - Água e esgoto'!K27+'Base de Dados - Água e esgoto'!K28-'Base de Dados - Água e esgoto'!K24)</f>
        <v>#DIV/0!</v>
      </c>
      <c r="J30" s="60" t="e">
        <f>(('Base de Dados - Água e esgoto'!L27+'Base de Dados - Água e esgoto'!L28-'Base de Dados - Água e esgoto'!L24)-'Base de Dados - Água e esgoto'!L30)/('Base de Dados - Água e esgoto'!L27+'Base de Dados - Água e esgoto'!L28-'Base de Dados - Água e esgoto'!L24)</f>
        <v>#DIV/0!</v>
      </c>
      <c r="K30" s="60" t="e">
        <f>(('Base de Dados - Água e esgoto'!M27+'Base de Dados - Água e esgoto'!M28-'Base de Dados - Água e esgoto'!M24)-'Base de Dados - Água e esgoto'!M30)/('Base de Dados - Água e esgoto'!M27+'Base de Dados - Água e esgoto'!M28-'Base de Dados - Água e esgoto'!M24)</f>
        <v>#DIV/0!</v>
      </c>
      <c r="L30" s="60" t="e">
        <f>(('Base de Dados - Água e esgoto'!N27+'Base de Dados - Água e esgoto'!N28-'Base de Dados - Água e esgoto'!N24)-'Base de Dados - Água e esgoto'!N30)/('Base de Dados - Água e esgoto'!N27+'Base de Dados - Água e esgoto'!N28-'Base de Dados - Água e esgoto'!N24)</f>
        <v>#DIV/0!</v>
      </c>
      <c r="M30" s="60" t="e">
        <f>(('Base de Dados - Água e esgoto'!O27+'Base de Dados - Água e esgoto'!O28-'Base de Dados - Água e esgoto'!O24)-'Base de Dados - Água e esgoto'!O30)/('Base de Dados - Água e esgoto'!O27+'Base de Dados - Água e esgoto'!O28-'Base de Dados - Água e esgoto'!O24)</f>
        <v>#DIV/0!</v>
      </c>
      <c r="N30" s="60" t="e">
        <f>(('Base de Dados - Água e esgoto'!P27+'Base de Dados - Água e esgoto'!P28-'Base de Dados - Água e esgoto'!P24)-'Base de Dados - Água e esgoto'!P30)/('Base de Dados - Água e esgoto'!P27+'Base de Dados - Água e esgoto'!P28-'Base de Dados - Água e esgoto'!P24)</f>
        <v>#DIV/0!</v>
      </c>
      <c r="O30" s="60" t="e">
        <f>(('Base de Dados - Água e esgoto'!Q27+'Base de Dados - Água e esgoto'!Q28-'Base de Dados - Água e esgoto'!Q24)-'Base de Dados - Água e esgoto'!Q30)/('Base de Dados - Água e esgoto'!Q27+'Base de Dados - Água e esgoto'!Q28-'Base de Dados - Água e esgoto'!Q24)</f>
        <v>#DIV/0!</v>
      </c>
      <c r="P30" s="60" t="e">
        <f>(('Base de Dados - Água e esgoto'!R27+'Base de Dados - Água e esgoto'!R28-'Base de Dados - Água e esgoto'!R24)-'Base de Dados - Água e esgoto'!R30)/('Base de Dados - Água e esgoto'!R27+'Base de Dados - Água e esgoto'!R28-'Base de Dados - Água e esgoto'!R24)</f>
        <v>#DIV/0!</v>
      </c>
      <c r="Q30" s="60" t="e">
        <f>(('Base de Dados - Água e esgoto'!S27+'Base de Dados - Água e esgoto'!S28-'Base de Dados - Água e esgoto'!S24)-'Base de Dados - Água e esgoto'!S30)/('Base de Dados - Água e esgoto'!S27+'Base de Dados - Água e esgoto'!S28-'Base de Dados - Água e esgoto'!S24)</f>
        <v>#DIV/0!</v>
      </c>
      <c r="R30" s="60" t="e">
        <f>(('Base de Dados - Água e esgoto'!T27+'Base de Dados - Água e esgoto'!T28-'Base de Dados - Água e esgoto'!T24)-'Base de Dados - Água e esgoto'!T30)/('Base de Dados - Água e esgoto'!T27+'Base de Dados - Água e esgoto'!T28-'Base de Dados - Água e esgoto'!T24)</f>
        <v>#DIV/0!</v>
      </c>
      <c r="S30" s="60" t="e">
        <f>(('Base de Dados - Água e esgoto'!U27+'Base de Dados - Água e esgoto'!U28-'Base de Dados - Água e esgoto'!U24)-'Base de Dados - Água e esgoto'!U30)/('Base de Dados - Água e esgoto'!U27+'Base de Dados - Água e esgoto'!U28-'Base de Dados - Água e esgoto'!U24)</f>
        <v>#DIV/0!</v>
      </c>
      <c r="T30" s="60" t="e">
        <f>(('Base de Dados - Água e esgoto'!V27+'Base de Dados - Água e esgoto'!V28-'Base de Dados - Água e esgoto'!V24)-'Base de Dados - Água e esgoto'!V30)/('Base de Dados - Água e esgoto'!V27+'Base de Dados - Água e esgoto'!V28-'Base de Dados - Água e esgoto'!V24)</f>
        <v>#DIV/0!</v>
      </c>
      <c r="U30" s="60" t="e">
        <f>(('Base de Dados - Água e esgoto'!W27+'Base de Dados - Água e esgoto'!W28-'Base de Dados - Água e esgoto'!W24)-'Base de Dados - Água e esgoto'!W30)/('Base de Dados - Água e esgoto'!W27+'Base de Dados - Água e esgoto'!W28-'Base de Dados - Água e esgoto'!W24)</f>
        <v>#DIV/0!</v>
      </c>
      <c r="V30" s="60" t="e">
        <f>(('Base de Dados - Água e esgoto'!X27+'Base de Dados - Água e esgoto'!X28-'Base de Dados - Água e esgoto'!X24)-'Base de Dados - Água e esgoto'!X30)/('Base de Dados - Água e esgoto'!X27+'Base de Dados - Água e esgoto'!X28-'Base de Dados - Água e esgoto'!X24)</f>
        <v>#DIV/0!</v>
      </c>
      <c r="W30" s="60" t="e">
        <f>(('Base de Dados - Água e esgoto'!Y27+'Base de Dados - Água e esgoto'!Y28-'Base de Dados - Água e esgoto'!Y24)-'Base de Dados - Água e esgoto'!Y30)/('Base de Dados - Água e esgoto'!Y27+'Base de Dados - Água e esgoto'!Y28-'Base de Dados - Água e esgoto'!Y24)</f>
        <v>#DIV/0!</v>
      </c>
      <c r="X30" s="60" t="e">
        <f>(('Base de Dados - Água e esgoto'!Z27+'Base de Dados - Água e esgoto'!Z28-'Base de Dados - Água e esgoto'!Z24)-'Base de Dados - Água e esgoto'!Z30)/('Base de Dados - Água e esgoto'!Z27+'Base de Dados - Água e esgoto'!Z28-'Base de Dados - Água e esgoto'!Z24)</f>
        <v>#DIV/0!</v>
      </c>
      <c r="Y30" s="60" t="e">
        <f>(('Base de Dados - Água e esgoto'!AA27+'Base de Dados - Água e esgoto'!AA28-'Base de Dados - Água e esgoto'!AA24)-'Base de Dados - Água e esgoto'!AA30)/('Base de Dados - Água e esgoto'!AA27+'Base de Dados - Água e esgoto'!AA28-'Base de Dados - Água e esgoto'!AA24)</f>
        <v>#DIV/0!</v>
      </c>
    </row>
    <row r="31" spans="1:25" ht="15" customHeight="1" x14ac:dyDescent="0.25">
      <c r="A31" s="74" t="s">
        <v>302</v>
      </c>
      <c r="B31" s="66" t="s">
        <v>570</v>
      </c>
      <c r="C31" s="66" t="s">
        <v>23</v>
      </c>
      <c r="D31" s="75" t="s">
        <v>79</v>
      </c>
      <c r="E31" s="62" t="e">
        <f>('Base de Dados - Água e esgoto'!G34+'Base de Dados - Água e esgoto'!G35)/'Base de Dados - Água e esgoto'!G25</f>
        <v>#DIV/0!</v>
      </c>
      <c r="F31" s="62" t="e">
        <f>('Base de Dados - Água e esgoto'!H34+'Base de Dados - Água e esgoto'!H35)/'Base de Dados - Água e esgoto'!H25</f>
        <v>#DIV/0!</v>
      </c>
      <c r="G31" s="62" t="e">
        <f>('Base de Dados - Água e esgoto'!I34+'Base de Dados - Água e esgoto'!I35)/'Base de Dados - Água e esgoto'!I25</f>
        <v>#DIV/0!</v>
      </c>
      <c r="H31" s="62" t="e">
        <f>('Base de Dados - Água e esgoto'!J34+'Base de Dados - Água e esgoto'!J35)/'Base de Dados - Água e esgoto'!J25</f>
        <v>#DIV/0!</v>
      </c>
      <c r="I31" s="62" t="e">
        <f>('Base de Dados - Água e esgoto'!K34+'Base de Dados - Água e esgoto'!K35)/'Base de Dados - Água e esgoto'!K25</f>
        <v>#DIV/0!</v>
      </c>
      <c r="J31" s="62" t="e">
        <f>('Base de Dados - Água e esgoto'!L34+'Base de Dados - Água e esgoto'!L35)/'Base de Dados - Água e esgoto'!L25</f>
        <v>#DIV/0!</v>
      </c>
      <c r="K31" s="62" t="e">
        <f>('Base de Dados - Água e esgoto'!M34+'Base de Dados - Água e esgoto'!M35)/'Base de Dados - Água e esgoto'!M25</f>
        <v>#DIV/0!</v>
      </c>
      <c r="L31" s="62" t="e">
        <f>('Base de Dados - Água e esgoto'!N34+'Base de Dados - Água e esgoto'!N35)/'Base de Dados - Água e esgoto'!N25</f>
        <v>#DIV/0!</v>
      </c>
      <c r="M31" s="62" t="e">
        <f>('Base de Dados - Água e esgoto'!O34+'Base de Dados - Água e esgoto'!O35)/'Base de Dados - Água e esgoto'!O25</f>
        <v>#DIV/0!</v>
      </c>
      <c r="N31" s="62" t="e">
        <f>('Base de Dados - Água e esgoto'!P34+'Base de Dados - Água e esgoto'!P35)/'Base de Dados - Água e esgoto'!P25</f>
        <v>#DIV/0!</v>
      </c>
      <c r="O31" s="62" t="e">
        <f>('Base de Dados - Água e esgoto'!Q34+'Base de Dados - Água e esgoto'!Q35)/'Base de Dados - Água e esgoto'!Q25</f>
        <v>#DIV/0!</v>
      </c>
      <c r="P31" s="62" t="e">
        <f>('Base de Dados - Água e esgoto'!R34+'Base de Dados - Água e esgoto'!R35)/'Base de Dados - Água e esgoto'!R25</f>
        <v>#DIV/0!</v>
      </c>
      <c r="Q31" s="62" t="e">
        <f>('Base de Dados - Água e esgoto'!S34+'Base de Dados - Água e esgoto'!S35)/'Base de Dados - Água e esgoto'!S25</f>
        <v>#DIV/0!</v>
      </c>
      <c r="R31" s="62" t="e">
        <f>('Base de Dados - Água e esgoto'!T34+'Base de Dados - Água e esgoto'!T35)/'Base de Dados - Água e esgoto'!T25</f>
        <v>#DIV/0!</v>
      </c>
      <c r="S31" s="62" t="e">
        <f>('Base de Dados - Água e esgoto'!U34+'Base de Dados - Água e esgoto'!U35)/'Base de Dados - Água e esgoto'!U25</f>
        <v>#DIV/0!</v>
      </c>
      <c r="T31" s="62" t="e">
        <f>('Base de Dados - Água e esgoto'!V34+'Base de Dados - Água e esgoto'!V35)/'Base de Dados - Água e esgoto'!V25</f>
        <v>#DIV/0!</v>
      </c>
      <c r="U31" s="62" t="e">
        <f>('Base de Dados - Água e esgoto'!W34+'Base de Dados - Água e esgoto'!W35)/'Base de Dados - Água e esgoto'!W25</f>
        <v>#DIV/0!</v>
      </c>
      <c r="V31" s="62" t="e">
        <f>('Base de Dados - Água e esgoto'!X34+'Base de Dados - Água e esgoto'!X35)/'Base de Dados - Água e esgoto'!X25</f>
        <v>#DIV/0!</v>
      </c>
      <c r="W31" s="62" t="e">
        <f>('Base de Dados - Água e esgoto'!Y34+'Base de Dados - Água e esgoto'!Y35)/'Base de Dados - Água e esgoto'!Y25</f>
        <v>#DIV/0!</v>
      </c>
      <c r="X31" s="62" t="e">
        <f>('Base de Dados - Água e esgoto'!Z34+'Base de Dados - Água e esgoto'!Z35)/'Base de Dados - Água e esgoto'!Z25</f>
        <v>#DIV/0!</v>
      </c>
      <c r="Y31" s="62" t="e">
        <f>('Base de Dados - Água e esgoto'!AA34+'Base de Dados - Água e esgoto'!AA35)/'Base de Dados - Água e esgoto'!AA25</f>
        <v>#DIV/0!</v>
      </c>
    </row>
    <row r="32" spans="1:25" ht="15" customHeight="1" x14ac:dyDescent="0.25">
      <c r="A32" s="72" t="s">
        <v>238</v>
      </c>
      <c r="B32" s="73" t="s">
        <v>571</v>
      </c>
      <c r="C32" s="73" t="s">
        <v>23</v>
      </c>
      <c r="D32" s="73" t="s">
        <v>239</v>
      </c>
      <c r="E32" s="78" t="e">
        <f>'Base de Dados - Água e esgoto'!G34/'Base de Dados - Água e esgoto'!G36</f>
        <v>#DIV/0!</v>
      </c>
      <c r="F32" s="78" t="e">
        <f>'Base de Dados - Água e esgoto'!H34/'Base de Dados - Água e esgoto'!H36</f>
        <v>#DIV/0!</v>
      </c>
      <c r="G32" s="78" t="e">
        <f>'Base de Dados - Água e esgoto'!I34/'Base de Dados - Água e esgoto'!I36</f>
        <v>#DIV/0!</v>
      </c>
      <c r="H32" s="78" t="e">
        <f>'Base de Dados - Água e esgoto'!J34/'Base de Dados - Água e esgoto'!J36</f>
        <v>#DIV/0!</v>
      </c>
      <c r="I32" s="78" t="e">
        <f>'Base de Dados - Água e esgoto'!K34/'Base de Dados - Água e esgoto'!K36</f>
        <v>#DIV/0!</v>
      </c>
      <c r="J32" s="78" t="e">
        <f>'Base de Dados - Água e esgoto'!L34/'Base de Dados - Água e esgoto'!L36</f>
        <v>#DIV/0!</v>
      </c>
      <c r="K32" s="78" t="e">
        <f>'Base de Dados - Água e esgoto'!M34/'Base de Dados - Água e esgoto'!M36</f>
        <v>#DIV/0!</v>
      </c>
      <c r="L32" s="78" t="e">
        <f>'Base de Dados - Água e esgoto'!N34/'Base de Dados - Água e esgoto'!N36</f>
        <v>#DIV/0!</v>
      </c>
      <c r="M32" s="78" t="e">
        <f>'Base de Dados - Água e esgoto'!O34/'Base de Dados - Água e esgoto'!O36</f>
        <v>#DIV/0!</v>
      </c>
      <c r="N32" s="78" t="e">
        <f>'Base de Dados - Água e esgoto'!P34/'Base de Dados - Água e esgoto'!P36</f>
        <v>#DIV/0!</v>
      </c>
      <c r="O32" s="78" t="e">
        <f>'Base de Dados - Água e esgoto'!Q34/'Base de Dados - Água e esgoto'!Q36</f>
        <v>#DIV/0!</v>
      </c>
      <c r="P32" s="78" t="e">
        <f>'Base de Dados - Água e esgoto'!R34/'Base de Dados - Água e esgoto'!R36</f>
        <v>#DIV/0!</v>
      </c>
      <c r="Q32" s="78" t="e">
        <f>'Base de Dados - Água e esgoto'!S34/'Base de Dados - Água e esgoto'!S36</f>
        <v>#DIV/0!</v>
      </c>
      <c r="R32" s="78" t="e">
        <f>'Base de Dados - Água e esgoto'!T34/'Base de Dados - Água e esgoto'!T36</f>
        <v>#DIV/0!</v>
      </c>
      <c r="S32" s="78" t="e">
        <f>'Base de Dados - Água e esgoto'!U34/'Base de Dados - Água e esgoto'!U36</f>
        <v>#DIV/0!</v>
      </c>
      <c r="T32" s="78" t="e">
        <f>'Base de Dados - Água e esgoto'!V34/'Base de Dados - Água e esgoto'!V36</f>
        <v>#DIV/0!</v>
      </c>
      <c r="U32" s="78" t="e">
        <f>'Base de Dados - Água e esgoto'!W34/'Base de Dados - Água e esgoto'!W36</f>
        <v>#DIV/0!</v>
      </c>
      <c r="V32" s="78" t="e">
        <f>'Base de Dados - Água e esgoto'!X34/'Base de Dados - Água e esgoto'!X36</f>
        <v>#DIV/0!</v>
      </c>
      <c r="W32" s="78" t="e">
        <f>'Base de Dados - Água e esgoto'!Y34/'Base de Dados - Água e esgoto'!Y36</f>
        <v>#DIV/0!</v>
      </c>
      <c r="X32" s="78" t="e">
        <f>'Base de Dados - Água e esgoto'!Z34/'Base de Dados - Água e esgoto'!Z36</f>
        <v>#DIV/0!</v>
      </c>
      <c r="Y32" s="78" t="e">
        <f>'Base de Dados - Água e esgoto'!AA34/'Base de Dados - Água e esgoto'!AA36</f>
        <v>#DIV/0!</v>
      </c>
    </row>
    <row r="33" spans="1:25" ht="15" customHeight="1" x14ac:dyDescent="0.25">
      <c r="A33" s="74" t="s">
        <v>240</v>
      </c>
      <c r="B33" s="66" t="s">
        <v>572</v>
      </c>
      <c r="C33" s="66" t="s">
        <v>23</v>
      </c>
      <c r="D33" s="75" t="s">
        <v>79</v>
      </c>
      <c r="E33" s="60" t="e">
        <f>'Base de Dados - Água e esgoto'!G27/'Base de Dados - Água e esgoto'!G29</f>
        <v>#DIV/0!</v>
      </c>
      <c r="F33" s="60" t="e">
        <f>'Base de Dados - Água e esgoto'!H27/'Base de Dados - Água e esgoto'!H29</f>
        <v>#DIV/0!</v>
      </c>
      <c r="G33" s="60" t="e">
        <f>'Base de Dados - Água e esgoto'!I27/'Base de Dados - Água e esgoto'!I29</f>
        <v>#DIV/0!</v>
      </c>
      <c r="H33" s="60" t="e">
        <f>'Base de Dados - Água e esgoto'!J27/'Base de Dados - Água e esgoto'!J29</f>
        <v>#DIV/0!</v>
      </c>
      <c r="I33" s="60" t="e">
        <f>'Base de Dados - Água e esgoto'!K27/'Base de Dados - Água e esgoto'!K29</f>
        <v>#DIV/0!</v>
      </c>
      <c r="J33" s="60" t="e">
        <f>'Base de Dados - Água e esgoto'!L27/'Base de Dados - Água e esgoto'!L29</f>
        <v>#DIV/0!</v>
      </c>
      <c r="K33" s="60" t="e">
        <f>'Base de Dados - Água e esgoto'!M27/'Base de Dados - Água e esgoto'!M29</f>
        <v>#DIV/0!</v>
      </c>
      <c r="L33" s="60" t="e">
        <f>'Base de Dados - Água e esgoto'!N27/'Base de Dados - Água e esgoto'!N29</f>
        <v>#DIV/0!</v>
      </c>
      <c r="M33" s="60" t="e">
        <f>'Base de Dados - Água e esgoto'!O27/'Base de Dados - Água e esgoto'!O29</f>
        <v>#DIV/0!</v>
      </c>
      <c r="N33" s="60" t="e">
        <f>'Base de Dados - Água e esgoto'!P27/'Base de Dados - Água e esgoto'!P29</f>
        <v>#DIV/0!</v>
      </c>
      <c r="O33" s="60" t="e">
        <f>'Base de Dados - Água e esgoto'!Q27/'Base de Dados - Água e esgoto'!Q29</f>
        <v>#DIV/0!</v>
      </c>
      <c r="P33" s="60" t="e">
        <f>'Base de Dados - Água e esgoto'!R27/'Base de Dados - Água e esgoto'!R29</f>
        <v>#DIV/0!</v>
      </c>
      <c r="Q33" s="60" t="e">
        <f>'Base de Dados - Água e esgoto'!S27/'Base de Dados - Água e esgoto'!S29</f>
        <v>#DIV/0!</v>
      </c>
      <c r="R33" s="60" t="e">
        <f>'Base de Dados - Água e esgoto'!T27/'Base de Dados - Água e esgoto'!T29</f>
        <v>#DIV/0!</v>
      </c>
      <c r="S33" s="60" t="e">
        <f>'Base de Dados - Água e esgoto'!U27/'Base de Dados - Água e esgoto'!U29</f>
        <v>#DIV/0!</v>
      </c>
      <c r="T33" s="60" t="e">
        <f>'Base de Dados - Água e esgoto'!V27/'Base de Dados - Água e esgoto'!V29</f>
        <v>#DIV/0!</v>
      </c>
      <c r="U33" s="60" t="e">
        <f>'Base de Dados - Água e esgoto'!W27/'Base de Dados - Água e esgoto'!W29</f>
        <v>#DIV/0!</v>
      </c>
      <c r="V33" s="60" t="e">
        <f>'Base de Dados - Água e esgoto'!X27/'Base de Dados - Água e esgoto'!X29</f>
        <v>#DIV/0!</v>
      </c>
      <c r="W33" s="60" t="e">
        <f>'Base de Dados - Água e esgoto'!Y27/'Base de Dados - Água e esgoto'!Y29</f>
        <v>#DIV/0!</v>
      </c>
      <c r="X33" s="60" t="e">
        <f>'Base de Dados - Água e esgoto'!Z27/'Base de Dados - Água e esgoto'!Z29</f>
        <v>#DIV/0!</v>
      </c>
      <c r="Y33" s="60" t="e">
        <f>'Base de Dados - Água e esgoto'!AA27/'Base de Dados - Água e esgoto'!AA29</f>
        <v>#DIV/0!</v>
      </c>
    </row>
    <row r="34" spans="1:25" ht="15" customHeight="1" x14ac:dyDescent="0.25">
      <c r="A34" s="72" t="s">
        <v>241</v>
      </c>
      <c r="B34" s="73" t="s">
        <v>573</v>
      </c>
      <c r="C34" s="73" t="s">
        <v>23</v>
      </c>
      <c r="D34" s="73" t="s">
        <v>79</v>
      </c>
      <c r="E34" s="60" t="e">
        <f>'Base de Dados - Água e esgoto'!G34/'Base de Dados - Água e esgoto'!G29</f>
        <v>#DIV/0!</v>
      </c>
      <c r="F34" s="60" t="e">
        <f>'Base de Dados - Água e esgoto'!H34/'Base de Dados - Água e esgoto'!H29</f>
        <v>#DIV/0!</v>
      </c>
      <c r="G34" s="60" t="e">
        <f>'Base de Dados - Água e esgoto'!I34/'Base de Dados - Água e esgoto'!I29</f>
        <v>#DIV/0!</v>
      </c>
      <c r="H34" s="60" t="e">
        <f>'Base de Dados - Água e esgoto'!J34/'Base de Dados - Água e esgoto'!J29</f>
        <v>#DIV/0!</v>
      </c>
      <c r="I34" s="60" t="e">
        <f>'Base de Dados - Água e esgoto'!K34/'Base de Dados - Água e esgoto'!K29</f>
        <v>#DIV/0!</v>
      </c>
      <c r="J34" s="60" t="e">
        <f>'Base de Dados - Água e esgoto'!L34/'Base de Dados - Água e esgoto'!L29</f>
        <v>#DIV/0!</v>
      </c>
      <c r="K34" s="60" t="e">
        <f>'Base de Dados - Água e esgoto'!M34/'Base de Dados - Água e esgoto'!M29</f>
        <v>#DIV/0!</v>
      </c>
      <c r="L34" s="60" t="e">
        <f>'Base de Dados - Água e esgoto'!N34/'Base de Dados - Água e esgoto'!N29</f>
        <v>#DIV/0!</v>
      </c>
      <c r="M34" s="60" t="e">
        <f>'Base de Dados - Água e esgoto'!O34/'Base de Dados - Água e esgoto'!O29</f>
        <v>#DIV/0!</v>
      </c>
      <c r="N34" s="60" t="e">
        <f>'Base de Dados - Água e esgoto'!P34/'Base de Dados - Água e esgoto'!P29</f>
        <v>#DIV/0!</v>
      </c>
      <c r="O34" s="60" t="e">
        <f>'Base de Dados - Água e esgoto'!Q34/'Base de Dados - Água e esgoto'!Q29</f>
        <v>#DIV/0!</v>
      </c>
      <c r="P34" s="60" t="e">
        <f>'Base de Dados - Água e esgoto'!R34/'Base de Dados - Água e esgoto'!R29</f>
        <v>#DIV/0!</v>
      </c>
      <c r="Q34" s="60" t="e">
        <f>'Base de Dados - Água e esgoto'!S34/'Base de Dados - Água e esgoto'!S29</f>
        <v>#DIV/0!</v>
      </c>
      <c r="R34" s="60" t="e">
        <f>'Base de Dados - Água e esgoto'!T34/'Base de Dados - Água e esgoto'!T29</f>
        <v>#DIV/0!</v>
      </c>
      <c r="S34" s="60" t="e">
        <f>'Base de Dados - Água e esgoto'!U34/'Base de Dados - Água e esgoto'!U29</f>
        <v>#DIV/0!</v>
      </c>
      <c r="T34" s="60" t="e">
        <f>'Base de Dados - Água e esgoto'!V34/'Base de Dados - Água e esgoto'!V29</f>
        <v>#DIV/0!</v>
      </c>
      <c r="U34" s="60" t="e">
        <f>'Base de Dados - Água e esgoto'!W34/'Base de Dados - Água e esgoto'!W29</f>
        <v>#DIV/0!</v>
      </c>
      <c r="V34" s="60" t="e">
        <f>'Base de Dados - Água e esgoto'!X34/'Base de Dados - Água e esgoto'!X29</f>
        <v>#DIV/0!</v>
      </c>
      <c r="W34" s="60" t="e">
        <f>'Base de Dados - Água e esgoto'!Y34/'Base de Dados - Água e esgoto'!Y29</f>
        <v>#DIV/0!</v>
      </c>
      <c r="X34" s="60" t="e">
        <f>'Base de Dados - Água e esgoto'!Z34/'Base de Dados - Água e esgoto'!Z29</f>
        <v>#DIV/0!</v>
      </c>
      <c r="Y34" s="60" t="e">
        <f>'Base de Dados - Água e esgoto'!AA34/'Base de Dados - Água e esgoto'!AA29</f>
        <v>#DIV/0!</v>
      </c>
    </row>
    <row r="35" spans="1:25" ht="15" customHeight="1" x14ac:dyDescent="0.25">
      <c r="A35" s="74" t="s">
        <v>307</v>
      </c>
      <c r="B35" s="66" t="s">
        <v>574</v>
      </c>
      <c r="C35" s="66" t="s">
        <v>23</v>
      </c>
      <c r="D35" s="66" t="s">
        <v>79</v>
      </c>
      <c r="E35" s="60" t="e">
        <f>('Base de Dados - Água e esgoto'!G34+'Base de Dados - Água e esgoto'!G35)/'Base de Dados - Água e esgoto'!G29</f>
        <v>#DIV/0!</v>
      </c>
      <c r="F35" s="60" t="e">
        <f>('Base de Dados - Água e esgoto'!H34+'Base de Dados - Água e esgoto'!H35)/'Base de Dados - Água e esgoto'!H29</f>
        <v>#DIV/0!</v>
      </c>
      <c r="G35" s="60" t="e">
        <f>('Base de Dados - Água e esgoto'!I34+'Base de Dados - Água e esgoto'!I35)/'Base de Dados - Água e esgoto'!I29</f>
        <v>#DIV/0!</v>
      </c>
      <c r="H35" s="60" t="e">
        <f>('Base de Dados - Água e esgoto'!J34+'Base de Dados - Água e esgoto'!J35)/'Base de Dados - Água e esgoto'!J29</f>
        <v>#DIV/0!</v>
      </c>
      <c r="I35" s="60" t="e">
        <f>('Base de Dados - Água e esgoto'!K34+'Base de Dados - Água e esgoto'!K35)/'Base de Dados - Água e esgoto'!K29</f>
        <v>#DIV/0!</v>
      </c>
      <c r="J35" s="60" t="e">
        <f>('Base de Dados - Água e esgoto'!L34+'Base de Dados - Água e esgoto'!L35)/'Base de Dados - Água e esgoto'!L29</f>
        <v>#DIV/0!</v>
      </c>
      <c r="K35" s="60" t="e">
        <f>('Base de Dados - Água e esgoto'!M34+'Base de Dados - Água e esgoto'!M35)/'Base de Dados - Água e esgoto'!M29</f>
        <v>#DIV/0!</v>
      </c>
      <c r="L35" s="60" t="e">
        <f>('Base de Dados - Água e esgoto'!N34+'Base de Dados - Água e esgoto'!N35)/'Base de Dados - Água e esgoto'!N29</f>
        <v>#DIV/0!</v>
      </c>
      <c r="M35" s="60" t="e">
        <f>('Base de Dados - Água e esgoto'!O34+'Base de Dados - Água e esgoto'!O35)/'Base de Dados - Água e esgoto'!O29</f>
        <v>#DIV/0!</v>
      </c>
      <c r="N35" s="60" t="e">
        <f>('Base de Dados - Água e esgoto'!P34+'Base de Dados - Água e esgoto'!P35)/'Base de Dados - Água e esgoto'!P29</f>
        <v>#DIV/0!</v>
      </c>
      <c r="O35" s="60" t="e">
        <f>('Base de Dados - Água e esgoto'!Q34+'Base de Dados - Água e esgoto'!Q35)/'Base de Dados - Água e esgoto'!Q29</f>
        <v>#DIV/0!</v>
      </c>
      <c r="P35" s="60" t="e">
        <f>('Base de Dados - Água e esgoto'!R34+'Base de Dados - Água e esgoto'!R35)/'Base de Dados - Água e esgoto'!R29</f>
        <v>#DIV/0!</v>
      </c>
      <c r="Q35" s="60" t="e">
        <f>('Base de Dados - Água e esgoto'!S34+'Base de Dados - Água e esgoto'!S35)/'Base de Dados - Água e esgoto'!S29</f>
        <v>#DIV/0!</v>
      </c>
      <c r="R35" s="60" t="e">
        <f>('Base de Dados - Água e esgoto'!T34+'Base de Dados - Água e esgoto'!T35)/'Base de Dados - Água e esgoto'!T29</f>
        <v>#DIV/0!</v>
      </c>
      <c r="S35" s="60" t="e">
        <f>('Base de Dados - Água e esgoto'!U34+'Base de Dados - Água e esgoto'!U35)/'Base de Dados - Água e esgoto'!U29</f>
        <v>#DIV/0!</v>
      </c>
      <c r="T35" s="60" t="e">
        <f>('Base de Dados - Água e esgoto'!V34+'Base de Dados - Água e esgoto'!V35)/'Base de Dados - Água e esgoto'!V29</f>
        <v>#DIV/0!</v>
      </c>
      <c r="U35" s="60" t="e">
        <f>('Base de Dados - Água e esgoto'!W34+'Base de Dados - Água e esgoto'!W35)/'Base de Dados - Água e esgoto'!W29</f>
        <v>#DIV/0!</v>
      </c>
      <c r="V35" s="60" t="e">
        <f>('Base de Dados - Água e esgoto'!X34+'Base de Dados - Água e esgoto'!X35)/'Base de Dados - Água e esgoto'!X29</f>
        <v>#DIV/0!</v>
      </c>
      <c r="W35" s="60" t="e">
        <f>('Base de Dados - Água e esgoto'!Y34+'Base de Dados - Água e esgoto'!Y35)/'Base de Dados - Água e esgoto'!Y29</f>
        <v>#DIV/0!</v>
      </c>
      <c r="X35" s="60" t="e">
        <f>('Base de Dados - Água e esgoto'!Z34+'Base de Dados - Água e esgoto'!Z35)/'Base de Dados - Água e esgoto'!Z29</f>
        <v>#DIV/0!</v>
      </c>
      <c r="Y35" s="60" t="e">
        <f>('Base de Dados - Água e esgoto'!AA34+'Base de Dados - Água e esgoto'!AA35)/'Base de Dados - Água e esgoto'!AA29</f>
        <v>#DIV/0!</v>
      </c>
    </row>
    <row r="36" spans="1:25" ht="15" customHeight="1" x14ac:dyDescent="0.25">
      <c r="A36" s="72" t="s">
        <v>242</v>
      </c>
      <c r="B36" s="73" t="s">
        <v>575</v>
      </c>
      <c r="C36" s="73" t="s">
        <v>23</v>
      </c>
      <c r="D36" s="73" t="s">
        <v>79</v>
      </c>
      <c r="E36" s="60" t="e">
        <f>('Base de Dados - Água e esgoto'!G37+'Base de Dados - Água e esgoto'!G38)/'Base de Dados - Água e esgoto'!G29</f>
        <v>#DIV/0!</v>
      </c>
      <c r="F36" s="60" t="e">
        <f>('Base de Dados - Água e esgoto'!H37+'Base de Dados - Água e esgoto'!H38)/'Base de Dados - Água e esgoto'!H29</f>
        <v>#DIV/0!</v>
      </c>
      <c r="G36" s="60" t="e">
        <f>('Base de Dados - Água e esgoto'!I37+'Base de Dados - Água e esgoto'!I38)/'Base de Dados - Água e esgoto'!I29</f>
        <v>#DIV/0!</v>
      </c>
      <c r="H36" s="60" t="e">
        <f>('Base de Dados - Água e esgoto'!J37+'Base de Dados - Água e esgoto'!J38)/'Base de Dados - Água e esgoto'!J29</f>
        <v>#DIV/0!</v>
      </c>
      <c r="I36" s="60" t="e">
        <f>('Base de Dados - Água e esgoto'!K37+'Base de Dados - Água e esgoto'!K38)/'Base de Dados - Água e esgoto'!K29</f>
        <v>#DIV/0!</v>
      </c>
      <c r="J36" s="60" t="e">
        <f>('Base de Dados - Água e esgoto'!L37+'Base de Dados - Água e esgoto'!L38)/'Base de Dados - Água e esgoto'!L29</f>
        <v>#DIV/0!</v>
      </c>
      <c r="K36" s="60" t="e">
        <f>('Base de Dados - Água e esgoto'!M37+'Base de Dados - Água e esgoto'!M38)/'Base de Dados - Água e esgoto'!M29</f>
        <v>#DIV/0!</v>
      </c>
      <c r="L36" s="60" t="e">
        <f>('Base de Dados - Água e esgoto'!N37+'Base de Dados - Água e esgoto'!N38)/'Base de Dados - Água e esgoto'!N29</f>
        <v>#DIV/0!</v>
      </c>
      <c r="M36" s="60" t="e">
        <f>('Base de Dados - Água e esgoto'!O37+'Base de Dados - Água e esgoto'!O38)/'Base de Dados - Água e esgoto'!O29</f>
        <v>#DIV/0!</v>
      </c>
      <c r="N36" s="60" t="e">
        <f>('Base de Dados - Água e esgoto'!P37+'Base de Dados - Água e esgoto'!P38)/'Base de Dados - Água e esgoto'!P29</f>
        <v>#DIV/0!</v>
      </c>
      <c r="O36" s="60" t="e">
        <f>('Base de Dados - Água e esgoto'!Q37+'Base de Dados - Água e esgoto'!Q38)/'Base de Dados - Água e esgoto'!Q29</f>
        <v>#DIV/0!</v>
      </c>
      <c r="P36" s="60" t="e">
        <f>('Base de Dados - Água e esgoto'!R37+'Base de Dados - Água e esgoto'!R38)/'Base de Dados - Água e esgoto'!R29</f>
        <v>#DIV/0!</v>
      </c>
      <c r="Q36" s="60" t="e">
        <f>('Base de Dados - Água e esgoto'!S37+'Base de Dados - Água e esgoto'!S38)/'Base de Dados - Água e esgoto'!S29</f>
        <v>#DIV/0!</v>
      </c>
      <c r="R36" s="60" t="e">
        <f>('Base de Dados - Água e esgoto'!T37+'Base de Dados - Água e esgoto'!T38)/'Base de Dados - Água e esgoto'!T29</f>
        <v>#DIV/0!</v>
      </c>
      <c r="S36" s="60" t="e">
        <f>('Base de Dados - Água e esgoto'!U37+'Base de Dados - Água e esgoto'!U38)/'Base de Dados - Água e esgoto'!U29</f>
        <v>#DIV/0!</v>
      </c>
      <c r="T36" s="60" t="e">
        <f>('Base de Dados - Água e esgoto'!V37+'Base de Dados - Água e esgoto'!V38)/'Base de Dados - Água e esgoto'!V29</f>
        <v>#DIV/0!</v>
      </c>
      <c r="U36" s="60" t="e">
        <f>('Base de Dados - Água e esgoto'!W37+'Base de Dados - Água e esgoto'!W38)/'Base de Dados - Água e esgoto'!W29</f>
        <v>#DIV/0!</v>
      </c>
      <c r="V36" s="60" t="e">
        <f>('Base de Dados - Água e esgoto'!X37+'Base de Dados - Água e esgoto'!X38)/'Base de Dados - Água e esgoto'!X29</f>
        <v>#DIV/0!</v>
      </c>
      <c r="W36" s="60" t="e">
        <f>('Base de Dados - Água e esgoto'!Y37+'Base de Dados - Água e esgoto'!Y38)/'Base de Dados - Água e esgoto'!Y29</f>
        <v>#DIV/0!</v>
      </c>
      <c r="X36" s="60" t="e">
        <f>('Base de Dados - Água e esgoto'!Z37+'Base de Dados - Água e esgoto'!Z38)/'Base de Dados - Água e esgoto'!Z29</f>
        <v>#DIV/0!</v>
      </c>
      <c r="Y36" s="60" t="e">
        <f>('Base de Dados - Água e esgoto'!AA37+'Base de Dados - Água e esgoto'!AA38)/'Base de Dados - Água e esgoto'!AA29</f>
        <v>#DIV/0!</v>
      </c>
    </row>
    <row r="37" spans="1:25" ht="15" customHeight="1" x14ac:dyDescent="0.25">
      <c r="A37" s="74" t="s">
        <v>243</v>
      </c>
      <c r="B37" s="66" t="s">
        <v>576</v>
      </c>
      <c r="C37" s="66" t="s">
        <v>23</v>
      </c>
      <c r="D37" s="66" t="s">
        <v>79</v>
      </c>
      <c r="E37" s="60" t="e">
        <f>'Base de Dados - Água e esgoto'!G39/'Base de Dados - Água e esgoto'!G29</f>
        <v>#DIV/0!</v>
      </c>
      <c r="F37" s="60" t="e">
        <f>'Base de Dados - Água e esgoto'!H39/'Base de Dados - Água e esgoto'!H29</f>
        <v>#DIV/0!</v>
      </c>
      <c r="G37" s="60" t="e">
        <f>'Base de Dados - Água e esgoto'!I39/'Base de Dados - Água e esgoto'!I29</f>
        <v>#DIV/0!</v>
      </c>
      <c r="H37" s="60" t="e">
        <f>'Base de Dados - Água e esgoto'!J39/'Base de Dados - Água e esgoto'!J29</f>
        <v>#DIV/0!</v>
      </c>
      <c r="I37" s="60" t="e">
        <f>'Base de Dados - Água e esgoto'!K39/'Base de Dados - Água e esgoto'!K29</f>
        <v>#DIV/0!</v>
      </c>
      <c r="J37" s="60" t="e">
        <f>'Base de Dados - Água e esgoto'!L39/'Base de Dados - Água e esgoto'!L29</f>
        <v>#DIV/0!</v>
      </c>
      <c r="K37" s="60" t="e">
        <f>'Base de Dados - Água e esgoto'!M39/'Base de Dados - Água e esgoto'!M29</f>
        <v>#DIV/0!</v>
      </c>
      <c r="L37" s="60" t="e">
        <f>'Base de Dados - Água e esgoto'!N39/'Base de Dados - Água e esgoto'!N29</f>
        <v>#DIV/0!</v>
      </c>
      <c r="M37" s="60" t="e">
        <f>'Base de Dados - Água e esgoto'!O39/'Base de Dados - Água e esgoto'!O29</f>
        <v>#DIV/0!</v>
      </c>
      <c r="N37" s="60" t="e">
        <f>'Base de Dados - Água e esgoto'!P39/'Base de Dados - Água e esgoto'!P29</f>
        <v>#DIV/0!</v>
      </c>
      <c r="O37" s="60" t="e">
        <f>'Base de Dados - Água e esgoto'!Q39/'Base de Dados - Água e esgoto'!Q29</f>
        <v>#DIV/0!</v>
      </c>
      <c r="P37" s="60" t="e">
        <f>'Base de Dados - Água e esgoto'!R39/'Base de Dados - Água e esgoto'!R29</f>
        <v>#DIV/0!</v>
      </c>
      <c r="Q37" s="60" t="e">
        <f>'Base de Dados - Água e esgoto'!S39/'Base de Dados - Água e esgoto'!S29</f>
        <v>#DIV/0!</v>
      </c>
      <c r="R37" s="60" t="e">
        <f>'Base de Dados - Água e esgoto'!T39/'Base de Dados - Água e esgoto'!T29</f>
        <v>#DIV/0!</v>
      </c>
      <c r="S37" s="60" t="e">
        <f>'Base de Dados - Água e esgoto'!U39/'Base de Dados - Água e esgoto'!U29</f>
        <v>#DIV/0!</v>
      </c>
      <c r="T37" s="60" t="e">
        <f>'Base de Dados - Água e esgoto'!V39/'Base de Dados - Água e esgoto'!V29</f>
        <v>#DIV/0!</v>
      </c>
      <c r="U37" s="60" t="e">
        <f>'Base de Dados - Água e esgoto'!W39/'Base de Dados - Água e esgoto'!W29</f>
        <v>#DIV/0!</v>
      </c>
      <c r="V37" s="60" t="e">
        <f>'Base de Dados - Água e esgoto'!X39/'Base de Dados - Água e esgoto'!X29</f>
        <v>#DIV/0!</v>
      </c>
      <c r="W37" s="60" t="e">
        <f>'Base de Dados - Água e esgoto'!Y39/'Base de Dados - Água e esgoto'!Y29</f>
        <v>#DIV/0!</v>
      </c>
      <c r="X37" s="60" t="e">
        <f>'Base de Dados - Água e esgoto'!Z39/'Base de Dados - Água e esgoto'!Z29</f>
        <v>#DIV/0!</v>
      </c>
      <c r="Y37" s="60" t="e">
        <f>'Base de Dados - Água e esgoto'!AA39/'Base de Dados - Água e esgoto'!AA29</f>
        <v>#DIV/0!</v>
      </c>
    </row>
    <row r="38" spans="1:25" ht="15" customHeight="1" x14ac:dyDescent="0.25">
      <c r="A38" s="72" t="s">
        <v>244</v>
      </c>
      <c r="B38" s="73" t="s">
        <v>577</v>
      </c>
      <c r="C38" s="73" t="s">
        <v>23</v>
      </c>
      <c r="D38" s="73" t="s">
        <v>79</v>
      </c>
      <c r="E38" s="60" t="e">
        <f>'Base de Dados - Água e esgoto'!G34/'Base de Dados - Água e esgoto'!G27</f>
        <v>#DIV/0!</v>
      </c>
      <c r="F38" s="60" t="e">
        <f>'Base de Dados - Água e esgoto'!H34/'Base de Dados - Água e esgoto'!H27</f>
        <v>#DIV/0!</v>
      </c>
      <c r="G38" s="60" t="e">
        <f>'Base de Dados - Água e esgoto'!I34/'Base de Dados - Água e esgoto'!I27</f>
        <v>#DIV/0!</v>
      </c>
      <c r="H38" s="60" t="e">
        <f>'Base de Dados - Água e esgoto'!J34/'Base de Dados - Água e esgoto'!J27</f>
        <v>#DIV/0!</v>
      </c>
      <c r="I38" s="60" t="e">
        <f>'Base de Dados - Água e esgoto'!K34/'Base de Dados - Água e esgoto'!K27</f>
        <v>#DIV/0!</v>
      </c>
      <c r="J38" s="60" t="e">
        <f>'Base de Dados - Água e esgoto'!L34/'Base de Dados - Água e esgoto'!L27</f>
        <v>#DIV/0!</v>
      </c>
      <c r="K38" s="60" t="e">
        <f>'Base de Dados - Água e esgoto'!M34/'Base de Dados - Água e esgoto'!M27</f>
        <v>#DIV/0!</v>
      </c>
      <c r="L38" s="60" t="e">
        <f>'Base de Dados - Água e esgoto'!N34/'Base de Dados - Água e esgoto'!N27</f>
        <v>#DIV/0!</v>
      </c>
      <c r="M38" s="60" t="e">
        <f>'Base de Dados - Água e esgoto'!O34/'Base de Dados - Água e esgoto'!O27</f>
        <v>#DIV/0!</v>
      </c>
      <c r="N38" s="60" t="e">
        <f>'Base de Dados - Água e esgoto'!P34/'Base de Dados - Água e esgoto'!P27</f>
        <v>#DIV/0!</v>
      </c>
      <c r="O38" s="60" t="e">
        <f>'Base de Dados - Água e esgoto'!Q34/'Base de Dados - Água e esgoto'!Q27</f>
        <v>#DIV/0!</v>
      </c>
      <c r="P38" s="60" t="e">
        <f>'Base de Dados - Água e esgoto'!R34/'Base de Dados - Água e esgoto'!R27</f>
        <v>#DIV/0!</v>
      </c>
      <c r="Q38" s="60" t="e">
        <f>'Base de Dados - Água e esgoto'!S34/'Base de Dados - Água e esgoto'!S27</f>
        <v>#DIV/0!</v>
      </c>
      <c r="R38" s="60" t="e">
        <f>'Base de Dados - Água e esgoto'!T34/'Base de Dados - Água e esgoto'!T27</f>
        <v>#DIV/0!</v>
      </c>
      <c r="S38" s="60" t="e">
        <f>'Base de Dados - Água e esgoto'!U34/'Base de Dados - Água e esgoto'!U27</f>
        <v>#DIV/0!</v>
      </c>
      <c r="T38" s="60" t="e">
        <f>'Base de Dados - Água e esgoto'!V34/'Base de Dados - Água e esgoto'!V27</f>
        <v>#DIV/0!</v>
      </c>
      <c r="U38" s="60" t="e">
        <f>'Base de Dados - Água e esgoto'!W34/'Base de Dados - Água e esgoto'!W27</f>
        <v>#DIV/0!</v>
      </c>
      <c r="V38" s="60" t="e">
        <f>'Base de Dados - Água e esgoto'!X34/'Base de Dados - Água e esgoto'!X27</f>
        <v>#DIV/0!</v>
      </c>
      <c r="W38" s="60" t="e">
        <f>'Base de Dados - Água e esgoto'!Y34/'Base de Dados - Água e esgoto'!Y27</f>
        <v>#DIV/0!</v>
      </c>
      <c r="X38" s="60" t="e">
        <f>'Base de Dados - Água e esgoto'!Z34/'Base de Dados - Água e esgoto'!Z27</f>
        <v>#DIV/0!</v>
      </c>
      <c r="Y38" s="60" t="e">
        <f>'Base de Dados - Água e esgoto'!AA34/'Base de Dados - Água e esgoto'!AA27</f>
        <v>#DIV/0!</v>
      </c>
    </row>
    <row r="39" spans="1:25" ht="15" customHeight="1" x14ac:dyDescent="0.25">
      <c r="A39" s="74" t="s">
        <v>477</v>
      </c>
      <c r="B39" s="66" t="s">
        <v>578</v>
      </c>
      <c r="C39" s="66" t="s">
        <v>23</v>
      </c>
      <c r="D39" s="66" t="s">
        <v>79</v>
      </c>
      <c r="E39" s="60" t="e">
        <f>('Base de Dados - Água e esgoto'!G34+'Base de Dados - Água e esgoto'!G35)/'Base de Dados - Água e esgoto'!G27</f>
        <v>#DIV/0!</v>
      </c>
      <c r="F39" s="60" t="e">
        <f>('Base de Dados - Água e esgoto'!H34+'Base de Dados - Água e esgoto'!H35)/'Base de Dados - Água e esgoto'!H27</f>
        <v>#DIV/0!</v>
      </c>
      <c r="G39" s="60" t="e">
        <f>('Base de Dados - Água e esgoto'!I34+'Base de Dados - Água e esgoto'!I35)/'Base de Dados - Água e esgoto'!I27</f>
        <v>#DIV/0!</v>
      </c>
      <c r="H39" s="60" t="e">
        <f>('Base de Dados - Água e esgoto'!J34+'Base de Dados - Água e esgoto'!J35)/'Base de Dados - Água e esgoto'!J27</f>
        <v>#DIV/0!</v>
      </c>
      <c r="I39" s="60" t="e">
        <f>('Base de Dados - Água e esgoto'!K34+'Base de Dados - Água e esgoto'!K35)/'Base de Dados - Água e esgoto'!K27</f>
        <v>#DIV/0!</v>
      </c>
      <c r="J39" s="60" t="e">
        <f>('Base de Dados - Água e esgoto'!L34+'Base de Dados - Água e esgoto'!L35)/'Base de Dados - Água e esgoto'!L27</f>
        <v>#DIV/0!</v>
      </c>
      <c r="K39" s="60" t="e">
        <f>('Base de Dados - Água e esgoto'!M34+'Base de Dados - Água e esgoto'!M35)/'Base de Dados - Água e esgoto'!M27</f>
        <v>#DIV/0!</v>
      </c>
      <c r="L39" s="60" t="e">
        <f>('Base de Dados - Água e esgoto'!N34+'Base de Dados - Água e esgoto'!N35)/'Base de Dados - Água e esgoto'!N27</f>
        <v>#DIV/0!</v>
      </c>
      <c r="M39" s="60" t="e">
        <f>('Base de Dados - Água e esgoto'!O34+'Base de Dados - Água e esgoto'!O35)/'Base de Dados - Água e esgoto'!O27</f>
        <v>#DIV/0!</v>
      </c>
      <c r="N39" s="60" t="e">
        <f>('Base de Dados - Água e esgoto'!P34+'Base de Dados - Água e esgoto'!P35)/'Base de Dados - Água e esgoto'!P27</f>
        <v>#DIV/0!</v>
      </c>
      <c r="O39" s="60" t="e">
        <f>('Base de Dados - Água e esgoto'!Q34+'Base de Dados - Água e esgoto'!Q35)/'Base de Dados - Água e esgoto'!Q27</f>
        <v>#DIV/0!</v>
      </c>
      <c r="P39" s="60" t="e">
        <f>('Base de Dados - Água e esgoto'!R34+'Base de Dados - Água e esgoto'!R35)/'Base de Dados - Água e esgoto'!R27</f>
        <v>#DIV/0!</v>
      </c>
      <c r="Q39" s="60" t="e">
        <f>('Base de Dados - Água e esgoto'!S34+'Base de Dados - Água e esgoto'!S35)/'Base de Dados - Água e esgoto'!S27</f>
        <v>#DIV/0!</v>
      </c>
      <c r="R39" s="60" t="e">
        <f>('Base de Dados - Água e esgoto'!T34+'Base de Dados - Água e esgoto'!T35)/'Base de Dados - Água e esgoto'!T27</f>
        <v>#DIV/0!</v>
      </c>
      <c r="S39" s="60" t="e">
        <f>('Base de Dados - Água e esgoto'!U34+'Base de Dados - Água e esgoto'!U35)/'Base de Dados - Água e esgoto'!U27</f>
        <v>#DIV/0!</v>
      </c>
      <c r="T39" s="60" t="e">
        <f>('Base de Dados - Água e esgoto'!V34+'Base de Dados - Água e esgoto'!V35)/'Base de Dados - Água e esgoto'!V27</f>
        <v>#DIV/0!</v>
      </c>
      <c r="U39" s="60" t="e">
        <f>('Base de Dados - Água e esgoto'!W34+'Base de Dados - Água e esgoto'!W35)/'Base de Dados - Água e esgoto'!W27</f>
        <v>#DIV/0!</v>
      </c>
      <c r="V39" s="60" t="e">
        <f>('Base de Dados - Água e esgoto'!X34+'Base de Dados - Água e esgoto'!X35)/'Base de Dados - Água e esgoto'!X27</f>
        <v>#DIV/0!</v>
      </c>
      <c r="W39" s="60" t="e">
        <f>('Base de Dados - Água e esgoto'!Y34+'Base de Dados - Água e esgoto'!Y35)/'Base de Dados - Água e esgoto'!Y27</f>
        <v>#DIV/0!</v>
      </c>
      <c r="X39" s="60" t="e">
        <f>('Base de Dados - Água e esgoto'!Z34+'Base de Dados - Água e esgoto'!Z35)/'Base de Dados - Água e esgoto'!Z27</f>
        <v>#DIV/0!</v>
      </c>
      <c r="Y39" s="60" t="e">
        <f>('Base de Dados - Água e esgoto'!AA34+'Base de Dados - Água e esgoto'!AA35)/'Base de Dados - Água e esgoto'!AA27</f>
        <v>#DIV/0!</v>
      </c>
    </row>
    <row r="40" spans="1:25" ht="15" customHeight="1" x14ac:dyDescent="0.25">
      <c r="A40" s="72" t="s">
        <v>245</v>
      </c>
      <c r="B40" s="73" t="s">
        <v>579</v>
      </c>
      <c r="C40" s="73" t="s">
        <v>23</v>
      </c>
      <c r="D40" s="73" t="s">
        <v>79</v>
      </c>
      <c r="E40" s="60" t="e">
        <f>'Base de Dados - Água e esgoto'!G40/'Base de Dados - Água e esgoto'!G27</f>
        <v>#DIV/0!</v>
      </c>
      <c r="F40" s="60" t="e">
        <f>'Base de Dados - Água e esgoto'!H40/'Base de Dados - Água e esgoto'!H27</f>
        <v>#DIV/0!</v>
      </c>
      <c r="G40" s="60" t="e">
        <f>'Base de Dados - Água e esgoto'!I40/'Base de Dados - Água e esgoto'!I27</f>
        <v>#DIV/0!</v>
      </c>
      <c r="H40" s="60" t="e">
        <f>'Base de Dados - Água e esgoto'!J40/'Base de Dados - Água e esgoto'!J27</f>
        <v>#DIV/0!</v>
      </c>
      <c r="I40" s="60" t="e">
        <f>'Base de Dados - Água e esgoto'!K40/'Base de Dados - Água e esgoto'!K27</f>
        <v>#DIV/0!</v>
      </c>
      <c r="J40" s="60" t="e">
        <f>'Base de Dados - Água e esgoto'!L40/'Base de Dados - Água e esgoto'!L27</f>
        <v>#DIV/0!</v>
      </c>
      <c r="K40" s="60" t="e">
        <f>'Base de Dados - Água e esgoto'!M40/'Base de Dados - Água e esgoto'!M27</f>
        <v>#DIV/0!</v>
      </c>
      <c r="L40" s="60" t="e">
        <f>'Base de Dados - Água e esgoto'!N40/'Base de Dados - Água e esgoto'!N27</f>
        <v>#DIV/0!</v>
      </c>
      <c r="M40" s="60" t="e">
        <f>'Base de Dados - Água e esgoto'!O40/'Base de Dados - Água e esgoto'!O27</f>
        <v>#DIV/0!</v>
      </c>
      <c r="N40" s="60" t="e">
        <f>'Base de Dados - Água e esgoto'!P40/'Base de Dados - Água e esgoto'!P27</f>
        <v>#DIV/0!</v>
      </c>
      <c r="O40" s="60" t="e">
        <f>'Base de Dados - Água e esgoto'!Q40/'Base de Dados - Água e esgoto'!Q27</f>
        <v>#DIV/0!</v>
      </c>
      <c r="P40" s="60" t="e">
        <f>'Base de Dados - Água e esgoto'!R40/'Base de Dados - Água e esgoto'!R27</f>
        <v>#DIV/0!</v>
      </c>
      <c r="Q40" s="60" t="e">
        <f>'Base de Dados - Água e esgoto'!S40/'Base de Dados - Água e esgoto'!S27</f>
        <v>#DIV/0!</v>
      </c>
      <c r="R40" s="60" t="e">
        <f>'Base de Dados - Água e esgoto'!T40/'Base de Dados - Água e esgoto'!T27</f>
        <v>#DIV/0!</v>
      </c>
      <c r="S40" s="60" t="e">
        <f>'Base de Dados - Água e esgoto'!U40/'Base de Dados - Água e esgoto'!U27</f>
        <v>#DIV/0!</v>
      </c>
      <c r="T40" s="60" t="e">
        <f>'Base de Dados - Água e esgoto'!V40/'Base de Dados - Água e esgoto'!V27</f>
        <v>#DIV/0!</v>
      </c>
      <c r="U40" s="60" t="e">
        <f>'Base de Dados - Água e esgoto'!W40/'Base de Dados - Água e esgoto'!W27</f>
        <v>#DIV/0!</v>
      </c>
      <c r="V40" s="60" t="e">
        <f>'Base de Dados - Água e esgoto'!X40/'Base de Dados - Água e esgoto'!X27</f>
        <v>#DIV/0!</v>
      </c>
      <c r="W40" s="60" t="e">
        <f>'Base de Dados - Água e esgoto'!Y40/'Base de Dados - Água e esgoto'!Y27</f>
        <v>#DIV/0!</v>
      </c>
      <c r="X40" s="60" t="e">
        <f>'Base de Dados - Água e esgoto'!Z40/'Base de Dados - Água e esgoto'!Z27</f>
        <v>#DIV/0!</v>
      </c>
      <c r="Y40" s="60" t="e">
        <f>'Base de Dados - Água e esgoto'!AA40/'Base de Dados - Água e esgoto'!AA27</f>
        <v>#DIV/0!</v>
      </c>
    </row>
    <row r="41" spans="1:25" ht="15" customHeight="1" x14ac:dyDescent="0.25">
      <c r="A41" s="74" t="s">
        <v>246</v>
      </c>
      <c r="B41" s="66" t="s">
        <v>580</v>
      </c>
      <c r="C41" s="66" t="s">
        <v>23</v>
      </c>
      <c r="D41" s="66" t="s">
        <v>79</v>
      </c>
      <c r="E41" s="60" t="e">
        <f>'Base de Dados - Água e esgoto'!G41/'Base de Dados - Água e esgoto'!G27</f>
        <v>#DIV/0!</v>
      </c>
      <c r="F41" s="60" t="e">
        <f>'Base de Dados - Água e esgoto'!H41/'Base de Dados - Água e esgoto'!H27</f>
        <v>#DIV/0!</v>
      </c>
      <c r="G41" s="60" t="e">
        <f>'Base de Dados - Água e esgoto'!I41/'Base de Dados - Água e esgoto'!I27</f>
        <v>#DIV/0!</v>
      </c>
      <c r="H41" s="60" t="e">
        <f>'Base de Dados - Água e esgoto'!J41/'Base de Dados - Água e esgoto'!J27</f>
        <v>#DIV/0!</v>
      </c>
      <c r="I41" s="60" t="e">
        <f>'Base de Dados - Água e esgoto'!K41/'Base de Dados - Água e esgoto'!K27</f>
        <v>#DIV/0!</v>
      </c>
      <c r="J41" s="60" t="e">
        <f>'Base de Dados - Água e esgoto'!L41/'Base de Dados - Água e esgoto'!L27</f>
        <v>#DIV/0!</v>
      </c>
      <c r="K41" s="60" t="e">
        <f>'Base de Dados - Água e esgoto'!M41/'Base de Dados - Água e esgoto'!M27</f>
        <v>#DIV/0!</v>
      </c>
      <c r="L41" s="60" t="e">
        <f>'Base de Dados - Água e esgoto'!N41/'Base de Dados - Água e esgoto'!N27</f>
        <v>#DIV/0!</v>
      </c>
      <c r="M41" s="60" t="e">
        <f>'Base de Dados - Água e esgoto'!O41/'Base de Dados - Água e esgoto'!O27</f>
        <v>#DIV/0!</v>
      </c>
      <c r="N41" s="60" t="e">
        <f>'Base de Dados - Água e esgoto'!P41/'Base de Dados - Água e esgoto'!P27</f>
        <v>#DIV/0!</v>
      </c>
      <c r="O41" s="60" t="e">
        <f>'Base de Dados - Água e esgoto'!Q41/'Base de Dados - Água e esgoto'!Q27</f>
        <v>#DIV/0!</v>
      </c>
      <c r="P41" s="60" t="e">
        <f>'Base de Dados - Água e esgoto'!R41/'Base de Dados - Água e esgoto'!R27</f>
        <v>#DIV/0!</v>
      </c>
      <c r="Q41" s="60" t="e">
        <f>'Base de Dados - Água e esgoto'!S41/'Base de Dados - Água e esgoto'!S27</f>
        <v>#DIV/0!</v>
      </c>
      <c r="R41" s="60" t="e">
        <f>'Base de Dados - Água e esgoto'!T41/'Base de Dados - Água e esgoto'!T27</f>
        <v>#DIV/0!</v>
      </c>
      <c r="S41" s="60" t="e">
        <f>'Base de Dados - Água e esgoto'!U41/'Base de Dados - Água e esgoto'!U27</f>
        <v>#DIV/0!</v>
      </c>
      <c r="T41" s="60" t="e">
        <f>'Base de Dados - Água e esgoto'!V41/'Base de Dados - Água e esgoto'!V27</f>
        <v>#DIV/0!</v>
      </c>
      <c r="U41" s="60" t="e">
        <f>'Base de Dados - Água e esgoto'!W41/'Base de Dados - Água e esgoto'!W27</f>
        <v>#DIV/0!</v>
      </c>
      <c r="V41" s="60" t="e">
        <f>'Base de Dados - Água e esgoto'!X41/'Base de Dados - Água e esgoto'!X27</f>
        <v>#DIV/0!</v>
      </c>
      <c r="W41" s="60" t="e">
        <f>'Base de Dados - Água e esgoto'!Y41/'Base de Dados - Água e esgoto'!Y27</f>
        <v>#DIV/0!</v>
      </c>
      <c r="X41" s="60" t="e">
        <f>'Base de Dados - Água e esgoto'!Z41/'Base de Dados - Água e esgoto'!Z27</f>
        <v>#DIV/0!</v>
      </c>
      <c r="Y41" s="60" t="e">
        <f>'Base de Dados - Água e esgoto'!AA41/'Base de Dados - Água e esgoto'!AA27</f>
        <v>#DIV/0!</v>
      </c>
    </row>
    <row r="42" spans="1:25" ht="15" customHeight="1" x14ac:dyDescent="0.25">
      <c r="A42" s="72" t="s">
        <v>247</v>
      </c>
      <c r="B42" s="73" t="s">
        <v>581</v>
      </c>
      <c r="C42" s="73" t="s">
        <v>23</v>
      </c>
      <c r="D42" s="73" t="s">
        <v>79</v>
      </c>
      <c r="E42" s="60" t="e">
        <f>'Base de Dados - Água e esgoto'!G39/'Base de Dados - Água e esgoto'!G27</f>
        <v>#DIV/0!</v>
      </c>
      <c r="F42" s="60" t="e">
        <f>'Base de Dados - Água e esgoto'!H39/'Base de Dados - Água e esgoto'!H27</f>
        <v>#DIV/0!</v>
      </c>
      <c r="G42" s="60" t="e">
        <f>'Base de Dados - Água e esgoto'!I39/'Base de Dados - Água e esgoto'!I27</f>
        <v>#DIV/0!</v>
      </c>
      <c r="H42" s="60" t="e">
        <f>'Base de Dados - Água e esgoto'!J39/'Base de Dados - Água e esgoto'!J27</f>
        <v>#DIV/0!</v>
      </c>
      <c r="I42" s="60" t="e">
        <f>'Base de Dados - Água e esgoto'!K39/'Base de Dados - Água e esgoto'!K27</f>
        <v>#DIV/0!</v>
      </c>
      <c r="J42" s="60" t="e">
        <f>'Base de Dados - Água e esgoto'!L39/'Base de Dados - Água e esgoto'!L27</f>
        <v>#DIV/0!</v>
      </c>
      <c r="K42" s="60" t="e">
        <f>'Base de Dados - Água e esgoto'!M39/'Base de Dados - Água e esgoto'!M27</f>
        <v>#DIV/0!</v>
      </c>
      <c r="L42" s="60" t="e">
        <f>'Base de Dados - Água e esgoto'!N39/'Base de Dados - Água e esgoto'!N27</f>
        <v>#DIV/0!</v>
      </c>
      <c r="M42" s="60" t="e">
        <f>'Base de Dados - Água e esgoto'!O39/'Base de Dados - Água e esgoto'!O27</f>
        <v>#DIV/0!</v>
      </c>
      <c r="N42" s="60" t="e">
        <f>'Base de Dados - Água e esgoto'!P39/'Base de Dados - Água e esgoto'!P27</f>
        <v>#DIV/0!</v>
      </c>
      <c r="O42" s="60" t="e">
        <f>'Base de Dados - Água e esgoto'!Q39/'Base de Dados - Água e esgoto'!Q27</f>
        <v>#DIV/0!</v>
      </c>
      <c r="P42" s="60" t="e">
        <f>'Base de Dados - Água e esgoto'!R39/'Base de Dados - Água e esgoto'!R27</f>
        <v>#DIV/0!</v>
      </c>
      <c r="Q42" s="60" t="e">
        <f>'Base de Dados - Água e esgoto'!S39/'Base de Dados - Água e esgoto'!S27</f>
        <v>#DIV/0!</v>
      </c>
      <c r="R42" s="60" t="e">
        <f>'Base de Dados - Água e esgoto'!T39/'Base de Dados - Água e esgoto'!T27</f>
        <v>#DIV/0!</v>
      </c>
      <c r="S42" s="60" t="e">
        <f>'Base de Dados - Água e esgoto'!U39/'Base de Dados - Água e esgoto'!U27</f>
        <v>#DIV/0!</v>
      </c>
      <c r="T42" s="60" t="e">
        <f>'Base de Dados - Água e esgoto'!V39/'Base de Dados - Água e esgoto'!V27</f>
        <v>#DIV/0!</v>
      </c>
      <c r="U42" s="60" t="e">
        <f>'Base de Dados - Água e esgoto'!W39/'Base de Dados - Água e esgoto'!W27</f>
        <v>#DIV/0!</v>
      </c>
      <c r="V42" s="60" t="e">
        <f>'Base de Dados - Água e esgoto'!X39/'Base de Dados - Água e esgoto'!X27</f>
        <v>#DIV/0!</v>
      </c>
      <c r="W42" s="60" t="e">
        <f>'Base de Dados - Água e esgoto'!Y39/'Base de Dados - Água e esgoto'!Y27</f>
        <v>#DIV/0!</v>
      </c>
      <c r="X42" s="60" t="e">
        <f>'Base de Dados - Água e esgoto'!Z39/'Base de Dados - Água e esgoto'!Z27</f>
        <v>#DIV/0!</v>
      </c>
      <c r="Y42" s="60" t="e">
        <f>'Base de Dados - Água e esgoto'!AA39/'Base de Dados - Água e esgoto'!AA27</f>
        <v>#DIV/0!</v>
      </c>
    </row>
    <row r="43" spans="1:25" ht="15" customHeight="1" x14ac:dyDescent="0.25">
      <c r="A43" s="74" t="s">
        <v>248</v>
      </c>
      <c r="B43" s="66" t="s">
        <v>582</v>
      </c>
      <c r="C43" s="66" t="s">
        <v>23</v>
      </c>
      <c r="D43" s="66" t="s">
        <v>79</v>
      </c>
      <c r="E43" s="60" t="e">
        <f>(('Base de Dados - Água e esgoto'!G40+'Base de Dados - Água e esgoto'!G41-'Base de Dados - Água e esgoto'!G37)-'Base de Dados - Água e esgoto'!G43)/('Base de Dados - Água e esgoto'!G40+'Base de Dados - Água e esgoto'!G41-'Base de Dados - Água e esgoto'!G37)</f>
        <v>#DIV/0!</v>
      </c>
      <c r="F43" s="60" t="e">
        <f>(('Base de Dados - Água e esgoto'!H40+'Base de Dados - Água e esgoto'!H41-'Base de Dados - Água e esgoto'!H37)-'Base de Dados - Água e esgoto'!H43)/('Base de Dados - Água e esgoto'!H40+'Base de Dados - Água e esgoto'!H41-'Base de Dados - Água e esgoto'!H37)</f>
        <v>#DIV/0!</v>
      </c>
      <c r="G43" s="60" t="e">
        <f>(('Base de Dados - Água e esgoto'!I40+'Base de Dados - Água e esgoto'!I41-'Base de Dados - Água e esgoto'!I37)-'Base de Dados - Água e esgoto'!I43)/('Base de Dados - Água e esgoto'!I40+'Base de Dados - Água e esgoto'!I41-'Base de Dados - Água e esgoto'!I37)</f>
        <v>#DIV/0!</v>
      </c>
      <c r="H43" s="60" t="e">
        <f>(('Base de Dados - Água e esgoto'!J40+'Base de Dados - Água e esgoto'!J41-'Base de Dados - Água e esgoto'!J37)-'Base de Dados - Água e esgoto'!J43)/('Base de Dados - Água e esgoto'!J40+'Base de Dados - Água e esgoto'!J41-'Base de Dados - Água e esgoto'!J37)</f>
        <v>#DIV/0!</v>
      </c>
      <c r="I43" s="60" t="e">
        <f>(('Base de Dados - Água e esgoto'!K40+'Base de Dados - Água e esgoto'!K41-'Base de Dados - Água e esgoto'!K37)-'Base de Dados - Água e esgoto'!K43)/('Base de Dados - Água e esgoto'!K40+'Base de Dados - Água e esgoto'!K41-'Base de Dados - Água e esgoto'!K37)</f>
        <v>#DIV/0!</v>
      </c>
      <c r="J43" s="60" t="e">
        <f>(('Base de Dados - Água e esgoto'!L40+'Base de Dados - Água e esgoto'!L41-'Base de Dados - Água e esgoto'!L37)-'Base de Dados - Água e esgoto'!L43)/('Base de Dados - Água e esgoto'!L40+'Base de Dados - Água e esgoto'!L41-'Base de Dados - Água e esgoto'!L37)</f>
        <v>#DIV/0!</v>
      </c>
      <c r="K43" s="60" t="e">
        <f>(('Base de Dados - Água e esgoto'!M40+'Base de Dados - Água e esgoto'!M41-'Base de Dados - Água e esgoto'!M37)-'Base de Dados - Água e esgoto'!M43)/('Base de Dados - Água e esgoto'!M40+'Base de Dados - Água e esgoto'!M41-'Base de Dados - Água e esgoto'!M37)</f>
        <v>#DIV/0!</v>
      </c>
      <c r="L43" s="60" t="e">
        <f>(('Base de Dados - Água e esgoto'!N40+'Base de Dados - Água e esgoto'!N41-'Base de Dados - Água e esgoto'!N37)-'Base de Dados - Água e esgoto'!N43)/('Base de Dados - Água e esgoto'!N40+'Base de Dados - Água e esgoto'!N41-'Base de Dados - Água e esgoto'!N37)</f>
        <v>#DIV/0!</v>
      </c>
      <c r="M43" s="60" t="e">
        <f>(('Base de Dados - Água e esgoto'!O40+'Base de Dados - Água e esgoto'!O41-'Base de Dados - Água e esgoto'!O37)-'Base de Dados - Água e esgoto'!O43)/('Base de Dados - Água e esgoto'!O40+'Base de Dados - Água e esgoto'!O41-'Base de Dados - Água e esgoto'!O37)</f>
        <v>#DIV/0!</v>
      </c>
      <c r="N43" s="60" t="e">
        <f>(('Base de Dados - Água e esgoto'!P40+'Base de Dados - Água e esgoto'!P41-'Base de Dados - Água e esgoto'!P37)-'Base de Dados - Água e esgoto'!P43)/('Base de Dados - Água e esgoto'!P40+'Base de Dados - Água e esgoto'!P41-'Base de Dados - Água e esgoto'!P37)</f>
        <v>#DIV/0!</v>
      </c>
      <c r="O43" s="60" t="e">
        <f>(('Base de Dados - Água e esgoto'!Q40+'Base de Dados - Água e esgoto'!Q41-'Base de Dados - Água e esgoto'!Q37)-'Base de Dados - Água e esgoto'!Q43)/('Base de Dados - Água e esgoto'!Q40+'Base de Dados - Água e esgoto'!Q41-'Base de Dados - Água e esgoto'!Q37)</f>
        <v>#DIV/0!</v>
      </c>
      <c r="P43" s="60" t="e">
        <f>(('Base de Dados - Água e esgoto'!R40+'Base de Dados - Água e esgoto'!R41-'Base de Dados - Água e esgoto'!R37)-'Base de Dados - Água e esgoto'!R43)/('Base de Dados - Água e esgoto'!R40+'Base de Dados - Água e esgoto'!R41-'Base de Dados - Água e esgoto'!R37)</f>
        <v>#DIV/0!</v>
      </c>
      <c r="Q43" s="60" t="e">
        <f>(('Base de Dados - Água e esgoto'!S40+'Base de Dados - Água e esgoto'!S41-'Base de Dados - Água e esgoto'!S37)-'Base de Dados - Água e esgoto'!S43)/('Base de Dados - Água e esgoto'!S40+'Base de Dados - Água e esgoto'!S41-'Base de Dados - Água e esgoto'!S37)</f>
        <v>#DIV/0!</v>
      </c>
      <c r="R43" s="60" t="e">
        <f>(('Base de Dados - Água e esgoto'!T40+'Base de Dados - Água e esgoto'!T41-'Base de Dados - Água e esgoto'!T37)-'Base de Dados - Água e esgoto'!T43)/('Base de Dados - Água e esgoto'!T40+'Base de Dados - Água e esgoto'!T41-'Base de Dados - Água e esgoto'!T37)</f>
        <v>#DIV/0!</v>
      </c>
      <c r="S43" s="60" t="e">
        <f>(('Base de Dados - Água e esgoto'!U40+'Base de Dados - Água e esgoto'!U41-'Base de Dados - Água e esgoto'!U37)-'Base de Dados - Água e esgoto'!U43)/('Base de Dados - Água e esgoto'!U40+'Base de Dados - Água e esgoto'!U41-'Base de Dados - Água e esgoto'!U37)</f>
        <v>#DIV/0!</v>
      </c>
      <c r="T43" s="60" t="e">
        <f>(('Base de Dados - Água e esgoto'!V40+'Base de Dados - Água e esgoto'!V41-'Base de Dados - Água e esgoto'!V37)-'Base de Dados - Água e esgoto'!V43)/('Base de Dados - Água e esgoto'!V40+'Base de Dados - Água e esgoto'!V41-'Base de Dados - Água e esgoto'!V37)</f>
        <v>#DIV/0!</v>
      </c>
      <c r="U43" s="60" t="e">
        <f>(('Base de Dados - Água e esgoto'!W40+'Base de Dados - Água e esgoto'!W41-'Base de Dados - Água e esgoto'!W37)-'Base de Dados - Água e esgoto'!W43)/('Base de Dados - Água e esgoto'!W40+'Base de Dados - Água e esgoto'!W41-'Base de Dados - Água e esgoto'!W37)</f>
        <v>#DIV/0!</v>
      </c>
      <c r="V43" s="60" t="e">
        <f>(('Base de Dados - Água e esgoto'!X40+'Base de Dados - Água e esgoto'!X41-'Base de Dados - Água e esgoto'!X37)-'Base de Dados - Água e esgoto'!X43)/('Base de Dados - Água e esgoto'!X40+'Base de Dados - Água e esgoto'!X41-'Base de Dados - Água e esgoto'!X37)</f>
        <v>#DIV/0!</v>
      </c>
      <c r="W43" s="60" t="e">
        <f>(('Base de Dados - Água e esgoto'!Y40+'Base de Dados - Água e esgoto'!Y41-'Base de Dados - Água e esgoto'!Y37)-'Base de Dados - Água e esgoto'!Y43)/('Base de Dados - Água e esgoto'!Y40+'Base de Dados - Água e esgoto'!Y41-'Base de Dados - Água e esgoto'!Y37)</f>
        <v>#DIV/0!</v>
      </c>
      <c r="X43" s="60" t="e">
        <f>(('Base de Dados - Água e esgoto'!Z40+'Base de Dados - Água e esgoto'!Z41-'Base de Dados - Água e esgoto'!Z37)-'Base de Dados - Água e esgoto'!Z43)/('Base de Dados - Água e esgoto'!Z40+'Base de Dados - Água e esgoto'!Z41-'Base de Dados - Água e esgoto'!Z37)</f>
        <v>#DIV/0!</v>
      </c>
      <c r="Y43" s="60" t="e">
        <f>(('Base de Dados - Água e esgoto'!AA40+'Base de Dados - Água e esgoto'!AA41-'Base de Dados - Água e esgoto'!AA37)-'Base de Dados - Água e esgoto'!AA43)/('Base de Dados - Água e esgoto'!AA40+'Base de Dados - Água e esgoto'!AA41-'Base de Dados - Água e esgoto'!AA37)</f>
        <v>#DIV/0!</v>
      </c>
    </row>
    <row r="44" spans="1:25" ht="15" customHeight="1" x14ac:dyDescent="0.25">
      <c r="A44" s="72" t="s">
        <v>249</v>
      </c>
      <c r="B44" s="73" t="s">
        <v>583</v>
      </c>
      <c r="C44" s="73" t="s">
        <v>23</v>
      </c>
      <c r="D44" s="73" t="s">
        <v>79</v>
      </c>
      <c r="E44" s="60" t="e">
        <f>(('Base de Dados - Água e esgoto'!G41+'Base de Dados - Água e esgoto'!G42-'Base de Dados - Água e esgoto'!G38)-'Base de Dados - Água e esgoto'!G44)/('Base de Dados - Água e esgoto'!G41+'Base de Dados - Água e esgoto'!G42-'Base de Dados - Água e esgoto'!G38)</f>
        <v>#DIV/0!</v>
      </c>
      <c r="F44" s="60" t="e">
        <f>(('Base de Dados - Água e esgoto'!H41+'Base de Dados - Água e esgoto'!H42-'Base de Dados - Água e esgoto'!H38)-'Base de Dados - Água e esgoto'!H44)/('Base de Dados - Água e esgoto'!H41+'Base de Dados - Água e esgoto'!H42-'Base de Dados - Água e esgoto'!H38)</f>
        <v>#DIV/0!</v>
      </c>
      <c r="G44" s="60" t="e">
        <f>(('Base de Dados - Água e esgoto'!I41+'Base de Dados - Água e esgoto'!I42-'Base de Dados - Água e esgoto'!I38)-'Base de Dados - Água e esgoto'!I44)/('Base de Dados - Água e esgoto'!I41+'Base de Dados - Água e esgoto'!I42-'Base de Dados - Água e esgoto'!I38)</f>
        <v>#DIV/0!</v>
      </c>
      <c r="H44" s="60" t="e">
        <f>(('Base de Dados - Água e esgoto'!J41+'Base de Dados - Água e esgoto'!J42-'Base de Dados - Água e esgoto'!J38)-'Base de Dados - Água e esgoto'!J44)/('Base de Dados - Água e esgoto'!J41+'Base de Dados - Água e esgoto'!J42-'Base de Dados - Água e esgoto'!J38)</f>
        <v>#DIV/0!</v>
      </c>
      <c r="I44" s="60" t="e">
        <f>(('Base de Dados - Água e esgoto'!K41+'Base de Dados - Água e esgoto'!K42-'Base de Dados - Água e esgoto'!K38)-'Base de Dados - Água e esgoto'!K44)/('Base de Dados - Água e esgoto'!K41+'Base de Dados - Água e esgoto'!K42-'Base de Dados - Água e esgoto'!K38)</f>
        <v>#DIV/0!</v>
      </c>
      <c r="J44" s="60" t="e">
        <f>(('Base de Dados - Água e esgoto'!L41+'Base de Dados - Água e esgoto'!L42-'Base de Dados - Água e esgoto'!L38)-'Base de Dados - Água e esgoto'!L44)/('Base de Dados - Água e esgoto'!L41+'Base de Dados - Água e esgoto'!L42-'Base de Dados - Água e esgoto'!L38)</f>
        <v>#DIV/0!</v>
      </c>
      <c r="K44" s="60" t="e">
        <f>(('Base de Dados - Água e esgoto'!M41+'Base de Dados - Água e esgoto'!M42-'Base de Dados - Água e esgoto'!M38)-'Base de Dados - Água e esgoto'!M44)/('Base de Dados - Água e esgoto'!M41+'Base de Dados - Água e esgoto'!M42-'Base de Dados - Água e esgoto'!M38)</f>
        <v>#DIV/0!</v>
      </c>
      <c r="L44" s="60" t="e">
        <f>(('Base de Dados - Água e esgoto'!N41+'Base de Dados - Água e esgoto'!N42-'Base de Dados - Água e esgoto'!N38)-'Base de Dados - Água e esgoto'!N44)/('Base de Dados - Água e esgoto'!N41+'Base de Dados - Água e esgoto'!N42-'Base de Dados - Água e esgoto'!N38)</f>
        <v>#DIV/0!</v>
      </c>
      <c r="M44" s="60" t="e">
        <f>(('Base de Dados - Água e esgoto'!O41+'Base de Dados - Água e esgoto'!O42-'Base de Dados - Água e esgoto'!O38)-'Base de Dados - Água e esgoto'!O44)/('Base de Dados - Água e esgoto'!O41+'Base de Dados - Água e esgoto'!O42-'Base de Dados - Água e esgoto'!O38)</f>
        <v>#DIV/0!</v>
      </c>
      <c r="N44" s="60" t="e">
        <f>(('Base de Dados - Água e esgoto'!P41+'Base de Dados - Água e esgoto'!P42-'Base de Dados - Água e esgoto'!P38)-'Base de Dados - Água e esgoto'!P44)/('Base de Dados - Água e esgoto'!P41+'Base de Dados - Água e esgoto'!P42-'Base de Dados - Água e esgoto'!P38)</f>
        <v>#DIV/0!</v>
      </c>
      <c r="O44" s="60" t="e">
        <f>(('Base de Dados - Água e esgoto'!Q41+'Base de Dados - Água e esgoto'!Q42-'Base de Dados - Água e esgoto'!Q38)-'Base de Dados - Água e esgoto'!Q44)/('Base de Dados - Água e esgoto'!Q41+'Base de Dados - Água e esgoto'!Q42-'Base de Dados - Água e esgoto'!Q38)</f>
        <v>#DIV/0!</v>
      </c>
      <c r="P44" s="60" t="e">
        <f>(('Base de Dados - Água e esgoto'!R41+'Base de Dados - Água e esgoto'!R42-'Base de Dados - Água e esgoto'!R38)-'Base de Dados - Água e esgoto'!R44)/('Base de Dados - Água e esgoto'!R41+'Base de Dados - Água e esgoto'!R42-'Base de Dados - Água e esgoto'!R38)</f>
        <v>#DIV/0!</v>
      </c>
      <c r="Q44" s="60" t="e">
        <f>(('Base de Dados - Água e esgoto'!S41+'Base de Dados - Água e esgoto'!S42-'Base de Dados - Água e esgoto'!S38)-'Base de Dados - Água e esgoto'!S44)/('Base de Dados - Água e esgoto'!S41+'Base de Dados - Água e esgoto'!S42-'Base de Dados - Água e esgoto'!S38)</f>
        <v>#DIV/0!</v>
      </c>
      <c r="R44" s="60" t="e">
        <f>(('Base de Dados - Água e esgoto'!T41+'Base de Dados - Água e esgoto'!T42-'Base de Dados - Água e esgoto'!T38)-'Base de Dados - Água e esgoto'!T44)/('Base de Dados - Água e esgoto'!T41+'Base de Dados - Água e esgoto'!T42-'Base de Dados - Água e esgoto'!T38)</f>
        <v>#DIV/0!</v>
      </c>
      <c r="S44" s="60" t="e">
        <f>(('Base de Dados - Água e esgoto'!U41+'Base de Dados - Água e esgoto'!U42-'Base de Dados - Água e esgoto'!U38)-'Base de Dados - Água e esgoto'!U44)/('Base de Dados - Água e esgoto'!U41+'Base de Dados - Água e esgoto'!U42-'Base de Dados - Água e esgoto'!U38)</f>
        <v>#DIV/0!</v>
      </c>
      <c r="T44" s="60" t="e">
        <f>(('Base de Dados - Água e esgoto'!V41+'Base de Dados - Água e esgoto'!V42-'Base de Dados - Água e esgoto'!V38)-'Base de Dados - Água e esgoto'!V44)/('Base de Dados - Água e esgoto'!V41+'Base de Dados - Água e esgoto'!V42-'Base de Dados - Água e esgoto'!V38)</f>
        <v>#DIV/0!</v>
      </c>
      <c r="U44" s="60" t="e">
        <f>(('Base de Dados - Água e esgoto'!W41+'Base de Dados - Água e esgoto'!W42-'Base de Dados - Água e esgoto'!W38)-'Base de Dados - Água e esgoto'!W44)/('Base de Dados - Água e esgoto'!W41+'Base de Dados - Água e esgoto'!W42-'Base de Dados - Água e esgoto'!W38)</f>
        <v>#DIV/0!</v>
      </c>
      <c r="V44" s="60" t="e">
        <f>(('Base de Dados - Água e esgoto'!X41+'Base de Dados - Água e esgoto'!X42-'Base de Dados - Água e esgoto'!X38)-'Base de Dados - Água e esgoto'!X44)/('Base de Dados - Água e esgoto'!X41+'Base de Dados - Água e esgoto'!X42-'Base de Dados - Água e esgoto'!X38)</f>
        <v>#DIV/0!</v>
      </c>
      <c r="W44" s="60" t="e">
        <f>(('Base de Dados - Água e esgoto'!Y41+'Base de Dados - Água e esgoto'!Y42-'Base de Dados - Água e esgoto'!Y38)-'Base de Dados - Água e esgoto'!Y44)/('Base de Dados - Água e esgoto'!Y41+'Base de Dados - Água e esgoto'!Y42-'Base de Dados - Água e esgoto'!Y38)</f>
        <v>#DIV/0!</v>
      </c>
      <c r="X44" s="60" t="e">
        <f>(('Base de Dados - Água e esgoto'!Z41+'Base de Dados - Água e esgoto'!Z42-'Base de Dados - Água e esgoto'!Z38)-'Base de Dados - Água e esgoto'!Z44)/('Base de Dados - Água e esgoto'!Z41+'Base de Dados - Água e esgoto'!Z42-'Base de Dados - Água e esgoto'!Z38)</f>
        <v>#DIV/0!</v>
      </c>
      <c r="Y44" s="60" t="e">
        <f>(('Base de Dados - Água e esgoto'!AA41+'Base de Dados - Água e esgoto'!AA42-'Base de Dados - Água e esgoto'!AA38)-'Base de Dados - Água e esgoto'!AA44)/('Base de Dados - Água e esgoto'!AA41+'Base de Dados - Água e esgoto'!AA42-'Base de Dados - Água e esgoto'!AA38)</f>
        <v>#DIV/0!</v>
      </c>
    </row>
    <row r="45" spans="1:25" ht="15" customHeight="1" x14ac:dyDescent="0.25">
      <c r="A45" s="74" t="s">
        <v>250</v>
      </c>
      <c r="B45" s="66" t="s">
        <v>584</v>
      </c>
      <c r="C45" s="66" t="s">
        <v>23</v>
      </c>
      <c r="D45" s="66" t="s">
        <v>79</v>
      </c>
      <c r="E45" s="60" t="e">
        <f>('Base de Dados - Água e esgoto'!G32-'Base de Dados - Água e esgoto'!G29)/'Base de Dados - Água e esgoto'!G32</f>
        <v>#DIV/0!</v>
      </c>
      <c r="F45" s="60" t="e">
        <f>('Base de Dados - Água e esgoto'!H32-'Base de Dados - Água e esgoto'!H29)/'Base de Dados - Água e esgoto'!H32</f>
        <v>#DIV/0!</v>
      </c>
      <c r="G45" s="60" t="e">
        <f>('Base de Dados - Água e esgoto'!I32-'Base de Dados - Água e esgoto'!I29)/'Base de Dados - Água e esgoto'!I32</f>
        <v>#DIV/0!</v>
      </c>
      <c r="H45" s="60" t="e">
        <f>('Base de Dados - Água e esgoto'!J32-'Base de Dados - Água e esgoto'!J29)/'Base de Dados - Água e esgoto'!J32</f>
        <v>#DIV/0!</v>
      </c>
      <c r="I45" s="60" t="e">
        <f>('Base de Dados - Água e esgoto'!K32-'Base de Dados - Água e esgoto'!K29)/'Base de Dados - Água e esgoto'!K32</f>
        <v>#DIV/0!</v>
      </c>
      <c r="J45" s="60" t="e">
        <f>('Base de Dados - Água e esgoto'!L32-'Base de Dados - Água e esgoto'!L29)/'Base de Dados - Água e esgoto'!L32</f>
        <v>#DIV/0!</v>
      </c>
      <c r="K45" s="60" t="e">
        <f>('Base de Dados - Água e esgoto'!M32-'Base de Dados - Água e esgoto'!M29)/'Base de Dados - Água e esgoto'!M32</f>
        <v>#DIV/0!</v>
      </c>
      <c r="L45" s="60" t="e">
        <f>('Base de Dados - Água e esgoto'!N32-'Base de Dados - Água e esgoto'!N29)/'Base de Dados - Água e esgoto'!N32</f>
        <v>#DIV/0!</v>
      </c>
      <c r="M45" s="60" t="e">
        <f>('Base de Dados - Água e esgoto'!O32-'Base de Dados - Água e esgoto'!O29)/'Base de Dados - Água e esgoto'!O32</f>
        <v>#DIV/0!</v>
      </c>
      <c r="N45" s="60" t="e">
        <f>('Base de Dados - Água e esgoto'!P32-'Base de Dados - Água e esgoto'!P29)/'Base de Dados - Água e esgoto'!P32</f>
        <v>#DIV/0!</v>
      </c>
      <c r="O45" s="60" t="e">
        <f>('Base de Dados - Água e esgoto'!Q32-'Base de Dados - Água e esgoto'!Q29)/'Base de Dados - Água e esgoto'!Q32</f>
        <v>#DIV/0!</v>
      </c>
      <c r="P45" s="60" t="e">
        <f>('Base de Dados - Água e esgoto'!R32-'Base de Dados - Água e esgoto'!R29)/'Base de Dados - Água e esgoto'!R32</f>
        <v>#DIV/0!</v>
      </c>
      <c r="Q45" s="60" t="e">
        <f>('Base de Dados - Água e esgoto'!S32-'Base de Dados - Água e esgoto'!S29)/'Base de Dados - Água e esgoto'!S32</f>
        <v>#DIV/0!</v>
      </c>
      <c r="R45" s="60" t="e">
        <f>('Base de Dados - Água e esgoto'!T32-'Base de Dados - Água e esgoto'!T29)/'Base de Dados - Água e esgoto'!T32</f>
        <v>#DIV/0!</v>
      </c>
      <c r="S45" s="60" t="e">
        <f>('Base de Dados - Água e esgoto'!U32-'Base de Dados - Água e esgoto'!U29)/'Base de Dados - Água e esgoto'!U32</f>
        <v>#DIV/0!</v>
      </c>
      <c r="T45" s="60" t="e">
        <f>('Base de Dados - Água e esgoto'!V32-'Base de Dados - Água e esgoto'!V29)/'Base de Dados - Água e esgoto'!V32</f>
        <v>#DIV/0!</v>
      </c>
      <c r="U45" s="60" t="e">
        <f>('Base de Dados - Água e esgoto'!W32-'Base de Dados - Água e esgoto'!W29)/'Base de Dados - Água e esgoto'!W32</f>
        <v>#DIV/0!</v>
      </c>
      <c r="V45" s="60" t="e">
        <f>('Base de Dados - Água e esgoto'!X32-'Base de Dados - Água e esgoto'!X29)/'Base de Dados - Água e esgoto'!X32</f>
        <v>#DIV/0!</v>
      </c>
      <c r="W45" s="60" t="e">
        <f>('Base de Dados - Água e esgoto'!Y32-'Base de Dados - Água e esgoto'!Y29)/'Base de Dados - Água e esgoto'!Y32</f>
        <v>#DIV/0!</v>
      </c>
      <c r="X45" s="60" t="e">
        <f>('Base de Dados - Água e esgoto'!Z32-'Base de Dados - Água e esgoto'!Z29)/'Base de Dados - Água e esgoto'!Z32</f>
        <v>#DIV/0!</v>
      </c>
      <c r="Y45" s="60" t="e">
        <f>('Base de Dados - Água e esgoto'!AA32-'Base de Dados - Água e esgoto'!AA29)/'Base de Dados - Água e esgoto'!AA32</f>
        <v>#DIV/0!</v>
      </c>
    </row>
    <row r="46" spans="1:25" ht="15" customHeight="1" x14ac:dyDescent="0.25">
      <c r="A46" s="72" t="s">
        <v>478</v>
      </c>
      <c r="B46" s="73" t="s">
        <v>585</v>
      </c>
      <c r="C46" s="73" t="s">
        <v>23</v>
      </c>
      <c r="D46" s="73" t="s">
        <v>251</v>
      </c>
      <c r="E46" s="78" t="e">
        <f>('Base de Dados - Água e esgoto'!G45*360)/'Base de Dados - Água e esgoto'!G29</f>
        <v>#DIV/0!</v>
      </c>
      <c r="F46" s="78" t="e">
        <f>('Base de Dados - Água e esgoto'!H45*360)/'Base de Dados - Água e esgoto'!H29</f>
        <v>#DIV/0!</v>
      </c>
      <c r="G46" s="78" t="e">
        <f>('Base de Dados - Água e esgoto'!I45*360)/'Base de Dados - Água e esgoto'!I29</f>
        <v>#DIV/0!</v>
      </c>
      <c r="H46" s="78" t="e">
        <f>('Base de Dados - Água e esgoto'!J45*360)/'Base de Dados - Água e esgoto'!J29</f>
        <v>#DIV/0!</v>
      </c>
      <c r="I46" s="78" t="e">
        <f>('Base de Dados - Água e esgoto'!K45*360)/'Base de Dados - Água e esgoto'!K29</f>
        <v>#DIV/0!</v>
      </c>
      <c r="J46" s="78" t="e">
        <f>('Base de Dados - Água e esgoto'!L45*360)/'Base de Dados - Água e esgoto'!L29</f>
        <v>#DIV/0!</v>
      </c>
      <c r="K46" s="78" t="e">
        <f>('Base de Dados - Água e esgoto'!M45*360)/'Base de Dados - Água e esgoto'!M29</f>
        <v>#DIV/0!</v>
      </c>
      <c r="L46" s="78" t="e">
        <f>('Base de Dados - Água e esgoto'!N45*360)/'Base de Dados - Água e esgoto'!N29</f>
        <v>#DIV/0!</v>
      </c>
      <c r="M46" s="78" t="e">
        <f>('Base de Dados - Água e esgoto'!O45*360)/'Base de Dados - Água e esgoto'!O29</f>
        <v>#DIV/0!</v>
      </c>
      <c r="N46" s="78" t="e">
        <f>('Base de Dados - Água e esgoto'!P45*360)/'Base de Dados - Água e esgoto'!P29</f>
        <v>#DIV/0!</v>
      </c>
      <c r="O46" s="78" t="e">
        <f>('Base de Dados - Água e esgoto'!Q45*360)/'Base de Dados - Água e esgoto'!Q29</f>
        <v>#DIV/0!</v>
      </c>
      <c r="P46" s="78" t="e">
        <f>('Base de Dados - Água e esgoto'!R45*360)/'Base de Dados - Água e esgoto'!R29</f>
        <v>#DIV/0!</v>
      </c>
      <c r="Q46" s="78" t="e">
        <f>('Base de Dados - Água e esgoto'!S45*360)/'Base de Dados - Água e esgoto'!S29</f>
        <v>#DIV/0!</v>
      </c>
      <c r="R46" s="78" t="e">
        <f>('Base de Dados - Água e esgoto'!T45*360)/'Base de Dados - Água e esgoto'!T29</f>
        <v>#DIV/0!</v>
      </c>
      <c r="S46" s="78" t="e">
        <f>('Base de Dados - Água e esgoto'!U45*360)/'Base de Dados - Água e esgoto'!U29</f>
        <v>#DIV/0!</v>
      </c>
      <c r="T46" s="78" t="e">
        <f>('Base de Dados - Água e esgoto'!V45*360)/'Base de Dados - Água e esgoto'!V29</f>
        <v>#DIV/0!</v>
      </c>
      <c r="U46" s="78" t="e">
        <f>('Base de Dados - Água e esgoto'!W45*360)/'Base de Dados - Água e esgoto'!W29</f>
        <v>#DIV/0!</v>
      </c>
      <c r="V46" s="78" t="e">
        <f>('Base de Dados - Água e esgoto'!X45*360)/'Base de Dados - Água e esgoto'!X29</f>
        <v>#DIV/0!</v>
      </c>
      <c r="W46" s="78" t="e">
        <f>('Base de Dados - Água e esgoto'!Y45*360)/'Base de Dados - Água e esgoto'!Y29</f>
        <v>#DIV/0!</v>
      </c>
      <c r="X46" s="78" t="e">
        <f>('Base de Dados - Água e esgoto'!Z45*360)/'Base de Dados - Água e esgoto'!Z29</f>
        <v>#DIV/0!</v>
      </c>
      <c r="Y46" s="78" t="e">
        <f>('Base de Dados - Água e esgoto'!AA45*360)/'Base de Dados - Água e esgoto'!AA29</f>
        <v>#DIV/0!</v>
      </c>
    </row>
    <row r="47" spans="1:25" ht="15" customHeight="1" x14ac:dyDescent="0.25">
      <c r="A47" s="74" t="s">
        <v>252</v>
      </c>
      <c r="B47" s="66" t="s">
        <v>586</v>
      </c>
      <c r="C47" s="66" t="s">
        <v>23</v>
      </c>
      <c r="D47" s="66" t="s">
        <v>48</v>
      </c>
      <c r="E47" s="78" t="e">
        <f>'Base de Dados - Água e esgoto'!G36+(('Base de Dados - Água e esgoto'!G35*'Base de Dados - Água e esgoto'!G36)/'Base de Dados - Água e esgoto'!G34)</f>
        <v>#DIV/0!</v>
      </c>
      <c r="F47" s="78" t="e">
        <f>'Base de Dados - Água e esgoto'!H36+(('Base de Dados - Água e esgoto'!H35*'Base de Dados - Água e esgoto'!H36)/'Base de Dados - Água e esgoto'!H34)</f>
        <v>#DIV/0!</v>
      </c>
      <c r="G47" s="78" t="e">
        <f>'Base de Dados - Água e esgoto'!I36+(('Base de Dados - Água e esgoto'!I35*'Base de Dados - Água e esgoto'!I36)/'Base de Dados - Água e esgoto'!I34)</f>
        <v>#DIV/0!</v>
      </c>
      <c r="H47" s="78" t="e">
        <f>'Base de Dados - Água e esgoto'!J36+(('Base de Dados - Água e esgoto'!J35*'Base de Dados - Água e esgoto'!J36)/'Base de Dados - Água e esgoto'!J34)</f>
        <v>#DIV/0!</v>
      </c>
      <c r="I47" s="78" t="e">
        <f>'Base de Dados - Água e esgoto'!K36+(('Base de Dados - Água e esgoto'!K35*'Base de Dados - Água e esgoto'!K36)/'Base de Dados - Água e esgoto'!K34)</f>
        <v>#DIV/0!</v>
      </c>
      <c r="J47" s="78" t="e">
        <f>'Base de Dados - Água e esgoto'!L36+(('Base de Dados - Água e esgoto'!L35*'Base de Dados - Água e esgoto'!L36)/'Base de Dados - Água e esgoto'!L34)</f>
        <v>#DIV/0!</v>
      </c>
      <c r="K47" s="78" t="e">
        <f>'Base de Dados - Água e esgoto'!M36+(('Base de Dados - Água e esgoto'!M35*'Base de Dados - Água e esgoto'!M36)/'Base de Dados - Água e esgoto'!M34)</f>
        <v>#DIV/0!</v>
      </c>
      <c r="L47" s="78" t="e">
        <f>'Base de Dados - Água e esgoto'!N36+(('Base de Dados - Água e esgoto'!N35*'Base de Dados - Água e esgoto'!N36)/'Base de Dados - Água e esgoto'!N34)</f>
        <v>#DIV/0!</v>
      </c>
      <c r="M47" s="78" t="e">
        <f>'Base de Dados - Água e esgoto'!O36+(('Base de Dados - Água e esgoto'!O35*'Base de Dados - Água e esgoto'!O36)/'Base de Dados - Água e esgoto'!O34)</f>
        <v>#DIV/0!</v>
      </c>
      <c r="N47" s="78" t="e">
        <f>'Base de Dados - Água e esgoto'!P36+(('Base de Dados - Água e esgoto'!P35*'Base de Dados - Água e esgoto'!P36)/'Base de Dados - Água e esgoto'!P34)</f>
        <v>#DIV/0!</v>
      </c>
      <c r="O47" s="78" t="e">
        <f>'Base de Dados - Água e esgoto'!Q36+(('Base de Dados - Água e esgoto'!Q35*'Base de Dados - Água e esgoto'!Q36)/'Base de Dados - Água e esgoto'!Q34)</f>
        <v>#DIV/0!</v>
      </c>
      <c r="P47" s="78" t="e">
        <f>'Base de Dados - Água e esgoto'!R36+(('Base de Dados - Água e esgoto'!R35*'Base de Dados - Água e esgoto'!R36)/'Base de Dados - Água e esgoto'!R34)</f>
        <v>#DIV/0!</v>
      </c>
      <c r="Q47" s="78" t="e">
        <f>'Base de Dados - Água e esgoto'!S36+(('Base de Dados - Água e esgoto'!S35*'Base de Dados - Água e esgoto'!S36)/'Base de Dados - Água e esgoto'!S34)</f>
        <v>#DIV/0!</v>
      </c>
      <c r="R47" s="78" t="e">
        <f>'Base de Dados - Água e esgoto'!T36+(('Base de Dados - Água e esgoto'!T35*'Base de Dados - Água e esgoto'!T36)/'Base de Dados - Água e esgoto'!T34)</f>
        <v>#DIV/0!</v>
      </c>
      <c r="S47" s="78" t="e">
        <f>'Base de Dados - Água e esgoto'!U36+(('Base de Dados - Água e esgoto'!U35*'Base de Dados - Água e esgoto'!U36)/'Base de Dados - Água e esgoto'!U34)</f>
        <v>#DIV/0!</v>
      </c>
      <c r="T47" s="78" t="e">
        <f>'Base de Dados - Água e esgoto'!V36+(('Base de Dados - Água e esgoto'!V35*'Base de Dados - Água e esgoto'!V36)/'Base de Dados - Água e esgoto'!V34)</f>
        <v>#DIV/0!</v>
      </c>
      <c r="U47" s="78" t="e">
        <f>'Base de Dados - Água e esgoto'!W36+(('Base de Dados - Água e esgoto'!W35*'Base de Dados - Água e esgoto'!W36)/'Base de Dados - Água e esgoto'!W34)</f>
        <v>#DIV/0!</v>
      </c>
      <c r="V47" s="78" t="e">
        <f>'Base de Dados - Água e esgoto'!X36+(('Base de Dados - Água e esgoto'!X35*'Base de Dados - Água e esgoto'!X36)/'Base de Dados - Água e esgoto'!X34)</f>
        <v>#DIV/0!</v>
      </c>
      <c r="W47" s="78" t="e">
        <f>'Base de Dados - Água e esgoto'!Y36+(('Base de Dados - Água e esgoto'!Y35*'Base de Dados - Água e esgoto'!Y36)/'Base de Dados - Água e esgoto'!Y34)</f>
        <v>#DIV/0!</v>
      </c>
      <c r="X47" s="78" t="e">
        <f>'Base de Dados - Água e esgoto'!Z36+(('Base de Dados - Água e esgoto'!Z35*'Base de Dados - Água e esgoto'!Z36)/'Base de Dados - Água e esgoto'!Z34)</f>
        <v>#DIV/0!</v>
      </c>
      <c r="Y47" s="78" t="e">
        <f>'Base de Dados - Água e esgoto'!AA36+(('Base de Dados - Água e esgoto'!AA35*'Base de Dados - Água e esgoto'!AA36)/'Base de Dados - Água e esgoto'!AA34)</f>
        <v>#DIV/0!</v>
      </c>
    </row>
    <row r="48" spans="1:25" ht="15" customHeight="1" x14ac:dyDescent="0.25">
      <c r="A48" s="72" t="s">
        <v>481</v>
      </c>
      <c r="B48" s="73" t="s">
        <v>587</v>
      </c>
      <c r="C48" s="73" t="s">
        <v>23</v>
      </c>
      <c r="D48" s="73" t="s">
        <v>317</v>
      </c>
      <c r="E48" s="78" t="e">
        <f>('Base de Dados - Água e esgoto'!G7+'Base de Dados - Água e esgoto'!G28)/'Indicadores - Água e esgoto'!E47</f>
        <v>#DIV/0!</v>
      </c>
      <c r="F48" s="78" t="e">
        <f>('Base de Dados - Água e esgoto'!H7+'Base de Dados - Água e esgoto'!H28)/'Indicadores - Água e esgoto'!F47</f>
        <v>#DIV/0!</v>
      </c>
      <c r="G48" s="78" t="e">
        <f>('Base de Dados - Água e esgoto'!I7+'Base de Dados - Água e esgoto'!I28)/'Indicadores - Água e esgoto'!G47</f>
        <v>#DIV/0!</v>
      </c>
      <c r="H48" s="78" t="e">
        <f>('Base de Dados - Água e esgoto'!J7+'Base de Dados - Água e esgoto'!J28)/'Indicadores - Água e esgoto'!H47</f>
        <v>#DIV/0!</v>
      </c>
      <c r="I48" s="78" t="e">
        <f>('Base de Dados - Água e esgoto'!K7+'Base de Dados - Água e esgoto'!K28)/'Indicadores - Água e esgoto'!I47</f>
        <v>#DIV/0!</v>
      </c>
      <c r="J48" s="78" t="e">
        <f>('Base de Dados - Água e esgoto'!L7+'Base de Dados - Água e esgoto'!L28)/'Indicadores - Água e esgoto'!J47</f>
        <v>#DIV/0!</v>
      </c>
      <c r="K48" s="78" t="e">
        <f>('Base de Dados - Água e esgoto'!M7+'Base de Dados - Água e esgoto'!M28)/'Indicadores - Água e esgoto'!K47</f>
        <v>#DIV/0!</v>
      </c>
      <c r="L48" s="78" t="e">
        <f>('Base de Dados - Água e esgoto'!N7+'Base de Dados - Água e esgoto'!N28)/'Indicadores - Água e esgoto'!L47</f>
        <v>#DIV/0!</v>
      </c>
      <c r="M48" s="78" t="e">
        <f>('Base de Dados - Água e esgoto'!O7+'Base de Dados - Água e esgoto'!O28)/'Indicadores - Água e esgoto'!M47</f>
        <v>#DIV/0!</v>
      </c>
      <c r="N48" s="78" t="e">
        <f>('Base de Dados - Água e esgoto'!P7+'Base de Dados - Água e esgoto'!P28)/'Indicadores - Água e esgoto'!N47</f>
        <v>#DIV/0!</v>
      </c>
      <c r="O48" s="78" t="e">
        <f>('Base de Dados - Água e esgoto'!Q7+'Base de Dados - Água e esgoto'!Q28)/'Indicadores - Água e esgoto'!O47</f>
        <v>#DIV/0!</v>
      </c>
      <c r="P48" s="78" t="e">
        <f>('Base de Dados - Água e esgoto'!R7+'Base de Dados - Água e esgoto'!R28)/'Indicadores - Água e esgoto'!P47</f>
        <v>#DIV/0!</v>
      </c>
      <c r="Q48" s="78" t="e">
        <f>('Base de Dados - Água e esgoto'!S7+'Base de Dados - Água e esgoto'!S28)/'Indicadores - Água e esgoto'!Q47</f>
        <v>#DIV/0!</v>
      </c>
      <c r="R48" s="78" t="e">
        <f>('Base de Dados - Água e esgoto'!T7+'Base de Dados - Água e esgoto'!T28)/'Indicadores - Água e esgoto'!R47</f>
        <v>#DIV/0!</v>
      </c>
      <c r="S48" s="78" t="e">
        <f>('Base de Dados - Água e esgoto'!U7+'Base de Dados - Água e esgoto'!U28)/'Indicadores - Água e esgoto'!S47</f>
        <v>#DIV/0!</v>
      </c>
      <c r="T48" s="78" t="e">
        <f>('Base de Dados - Água e esgoto'!V7+'Base de Dados - Água e esgoto'!V28)/'Indicadores - Água e esgoto'!T47</f>
        <v>#DIV/0!</v>
      </c>
      <c r="U48" s="78" t="e">
        <f>('Base de Dados - Água e esgoto'!W7+'Base de Dados - Água e esgoto'!W28)/'Indicadores - Água e esgoto'!U47</f>
        <v>#DIV/0!</v>
      </c>
      <c r="V48" s="78" t="e">
        <f>('Base de Dados - Água e esgoto'!X7+'Base de Dados - Água e esgoto'!X28)/'Indicadores - Água e esgoto'!V47</f>
        <v>#DIV/0!</v>
      </c>
      <c r="W48" s="78" t="e">
        <f>('Base de Dados - Água e esgoto'!Y7+'Base de Dados - Água e esgoto'!Y28)/'Indicadores - Água e esgoto'!W47</f>
        <v>#DIV/0!</v>
      </c>
      <c r="X48" s="78" t="e">
        <f>('Base de Dados - Água e esgoto'!Z7+'Base de Dados - Água e esgoto'!Z28)/'Indicadores - Água e esgoto'!X47</f>
        <v>#DIV/0!</v>
      </c>
      <c r="Y48" s="78" t="e">
        <f>('Base de Dados - Água e esgoto'!AA7+'Base de Dados - Água e esgoto'!AA28)/'Indicadores - Água e esgoto'!Y47</f>
        <v>#DIV/0!</v>
      </c>
    </row>
    <row r="49" spans="1:25" ht="15" customHeight="1" x14ac:dyDescent="0.25">
      <c r="A49" s="74" t="s">
        <v>253</v>
      </c>
      <c r="B49" s="66" t="s">
        <v>588</v>
      </c>
      <c r="C49" s="66" t="s">
        <v>23</v>
      </c>
      <c r="D49" s="66" t="s">
        <v>421</v>
      </c>
      <c r="E49" s="61" t="e">
        <f>('Base de Dados - Água e esgoto'!G8+'Base de Dados - Água e esgoto'!G46)/'Indicadores - Água e esgoto'!E47</f>
        <v>#DIV/0!</v>
      </c>
      <c r="F49" s="61" t="e">
        <f>('Base de Dados - Água e esgoto'!H8+'Base de Dados - Água e esgoto'!H46)/'Indicadores - Água e esgoto'!F47</f>
        <v>#DIV/0!</v>
      </c>
      <c r="G49" s="61" t="e">
        <f>('Base de Dados - Água e esgoto'!I8+'Base de Dados - Água e esgoto'!I46)/'Indicadores - Água e esgoto'!G47</f>
        <v>#DIV/0!</v>
      </c>
      <c r="H49" s="61" t="e">
        <f>('Base de Dados - Água e esgoto'!J8+'Base de Dados - Água e esgoto'!J46)/'Indicadores - Água e esgoto'!H47</f>
        <v>#DIV/0!</v>
      </c>
      <c r="I49" s="61" t="e">
        <f>('Base de Dados - Água e esgoto'!K8+'Base de Dados - Água e esgoto'!K46)/'Indicadores - Água e esgoto'!I47</f>
        <v>#DIV/0!</v>
      </c>
      <c r="J49" s="61" t="e">
        <f>('Base de Dados - Água e esgoto'!L8+'Base de Dados - Água e esgoto'!L46)/'Indicadores - Água e esgoto'!J47</f>
        <v>#DIV/0!</v>
      </c>
      <c r="K49" s="61" t="e">
        <f>('Base de Dados - Água e esgoto'!M8+'Base de Dados - Água e esgoto'!M46)/'Indicadores - Água e esgoto'!K47</f>
        <v>#DIV/0!</v>
      </c>
      <c r="L49" s="61" t="e">
        <f>('Base de Dados - Água e esgoto'!N8+'Base de Dados - Água e esgoto'!N46)/'Indicadores - Água e esgoto'!L47</f>
        <v>#DIV/0!</v>
      </c>
      <c r="M49" s="61" t="e">
        <f>('Base de Dados - Água e esgoto'!O8+'Base de Dados - Água e esgoto'!O46)/'Indicadores - Água e esgoto'!M47</f>
        <v>#DIV/0!</v>
      </c>
      <c r="N49" s="61" t="e">
        <f>('Base de Dados - Água e esgoto'!P8+'Base de Dados - Água e esgoto'!P46)/'Indicadores - Água e esgoto'!N47</f>
        <v>#DIV/0!</v>
      </c>
      <c r="O49" s="61" t="e">
        <f>('Base de Dados - Água e esgoto'!Q8+'Base de Dados - Água e esgoto'!Q46)/'Indicadores - Água e esgoto'!O47</f>
        <v>#DIV/0!</v>
      </c>
      <c r="P49" s="61" t="e">
        <f>('Base de Dados - Água e esgoto'!R8+'Base de Dados - Água e esgoto'!R46)/'Indicadores - Água e esgoto'!P47</f>
        <v>#DIV/0!</v>
      </c>
      <c r="Q49" s="61" t="e">
        <f>('Base de Dados - Água e esgoto'!S8+'Base de Dados - Água e esgoto'!S46)/'Indicadores - Água e esgoto'!Q47</f>
        <v>#DIV/0!</v>
      </c>
      <c r="R49" s="61" t="e">
        <f>('Base de Dados - Água e esgoto'!T8+'Base de Dados - Água e esgoto'!T46)/'Indicadores - Água e esgoto'!R47</f>
        <v>#DIV/0!</v>
      </c>
      <c r="S49" s="61" t="e">
        <f>('Base de Dados - Água e esgoto'!U8+'Base de Dados - Água e esgoto'!U46)/'Indicadores - Água e esgoto'!S47</f>
        <v>#DIV/0!</v>
      </c>
      <c r="T49" s="61" t="e">
        <f>('Base de Dados - Água e esgoto'!V8+'Base de Dados - Água e esgoto'!V46)/'Indicadores - Água e esgoto'!T47</f>
        <v>#DIV/0!</v>
      </c>
      <c r="U49" s="61" t="e">
        <f>('Base de Dados - Água e esgoto'!W8+'Base de Dados - Água e esgoto'!W46)/'Indicadores - Água e esgoto'!U47</f>
        <v>#DIV/0!</v>
      </c>
      <c r="V49" s="61" t="e">
        <f>('Base de Dados - Água e esgoto'!X8+'Base de Dados - Água e esgoto'!X46)/'Indicadores - Água e esgoto'!V47</f>
        <v>#DIV/0!</v>
      </c>
      <c r="W49" s="61" t="e">
        <f>('Base de Dados - Água e esgoto'!Y8+'Base de Dados - Água e esgoto'!Y46)/'Indicadores - Água e esgoto'!W47</f>
        <v>#DIV/0!</v>
      </c>
      <c r="X49" s="61" t="e">
        <f>('Base de Dados - Água e esgoto'!Z8+'Base de Dados - Água e esgoto'!Z46)/'Indicadores - Água e esgoto'!X47</f>
        <v>#DIV/0!</v>
      </c>
      <c r="Y49" s="61" t="e">
        <f>('Base de Dados - Água e esgoto'!AA8+'Base de Dados - Água e esgoto'!AA46)/'Indicadores - Água e esgoto'!Y47</f>
        <v>#DIV/0!</v>
      </c>
    </row>
    <row r="50" spans="1:25" ht="15" customHeight="1" x14ac:dyDescent="0.25">
      <c r="A50" s="72" t="s">
        <v>254</v>
      </c>
      <c r="B50" s="73" t="s">
        <v>589</v>
      </c>
      <c r="C50" s="73" t="s">
        <v>23</v>
      </c>
      <c r="D50" s="73" t="s">
        <v>319</v>
      </c>
      <c r="E50" s="80" t="e">
        <f>'Base de Dados - Água e esgoto'!G36/(('Base de Dados - Água e esgoto'!G8+'Base de Dados - Água e esgoto'!G46)/1000)</f>
        <v>#DIV/0!</v>
      </c>
      <c r="F50" s="80" t="e">
        <f>'Base de Dados - Água e esgoto'!H36/(('Base de Dados - Água e esgoto'!H8+'Base de Dados - Água e esgoto'!H46)/1000)</f>
        <v>#DIV/0!</v>
      </c>
      <c r="G50" s="80" t="e">
        <f>'Base de Dados - Água e esgoto'!I36/(('Base de Dados - Água e esgoto'!I8+'Base de Dados - Água e esgoto'!I46)/1000)</f>
        <v>#DIV/0!</v>
      </c>
      <c r="H50" s="80" t="e">
        <f>'Base de Dados - Água e esgoto'!J36/(('Base de Dados - Água e esgoto'!J8+'Base de Dados - Água e esgoto'!J46)/1000)</f>
        <v>#DIV/0!</v>
      </c>
      <c r="I50" s="80" t="e">
        <f>'Base de Dados - Água e esgoto'!K36/(('Base de Dados - Água e esgoto'!K8+'Base de Dados - Água e esgoto'!K46)/1000)</f>
        <v>#DIV/0!</v>
      </c>
      <c r="J50" s="80" t="e">
        <f>'Base de Dados - Água e esgoto'!L36/(('Base de Dados - Água e esgoto'!L8+'Base de Dados - Água e esgoto'!L46)/1000)</f>
        <v>#DIV/0!</v>
      </c>
      <c r="K50" s="80" t="e">
        <f>'Base de Dados - Água e esgoto'!M36/(('Base de Dados - Água e esgoto'!M8+'Base de Dados - Água e esgoto'!M46)/1000)</f>
        <v>#DIV/0!</v>
      </c>
      <c r="L50" s="80" t="e">
        <f>'Base de Dados - Água e esgoto'!N36/(('Base de Dados - Água e esgoto'!N8+'Base de Dados - Água e esgoto'!N46)/1000)</f>
        <v>#DIV/0!</v>
      </c>
      <c r="M50" s="80" t="e">
        <f>'Base de Dados - Água e esgoto'!O36/(('Base de Dados - Água e esgoto'!O8+'Base de Dados - Água e esgoto'!O46)/1000)</f>
        <v>#DIV/0!</v>
      </c>
      <c r="N50" s="80" t="e">
        <f>'Base de Dados - Água e esgoto'!P36/(('Base de Dados - Água e esgoto'!P8+'Base de Dados - Água e esgoto'!P46)/1000)</f>
        <v>#DIV/0!</v>
      </c>
      <c r="O50" s="80" t="e">
        <f>'Base de Dados - Água e esgoto'!Q36/(('Base de Dados - Água e esgoto'!Q8+'Base de Dados - Água e esgoto'!Q46)/1000)</f>
        <v>#DIV/0!</v>
      </c>
      <c r="P50" s="80" t="e">
        <f>'Base de Dados - Água e esgoto'!R36/(('Base de Dados - Água e esgoto'!R8+'Base de Dados - Água e esgoto'!R46)/1000)</f>
        <v>#DIV/0!</v>
      </c>
      <c r="Q50" s="80" t="e">
        <f>'Base de Dados - Água e esgoto'!S36/(('Base de Dados - Água e esgoto'!S8+'Base de Dados - Água e esgoto'!S46)/1000)</f>
        <v>#DIV/0!</v>
      </c>
      <c r="R50" s="80" t="e">
        <f>'Base de Dados - Água e esgoto'!T36/(('Base de Dados - Água e esgoto'!T8+'Base de Dados - Água e esgoto'!T46)/1000)</f>
        <v>#DIV/0!</v>
      </c>
      <c r="S50" s="80" t="e">
        <f>'Base de Dados - Água e esgoto'!U36/(('Base de Dados - Água e esgoto'!U8+'Base de Dados - Água e esgoto'!U46)/1000)</f>
        <v>#DIV/0!</v>
      </c>
      <c r="T50" s="80" t="e">
        <f>'Base de Dados - Água e esgoto'!V36/(('Base de Dados - Água e esgoto'!V8+'Base de Dados - Água e esgoto'!V46)/1000)</f>
        <v>#DIV/0!</v>
      </c>
      <c r="U50" s="80" t="e">
        <f>'Base de Dados - Água e esgoto'!W36/(('Base de Dados - Água e esgoto'!W8+'Base de Dados - Água e esgoto'!W46)/1000)</f>
        <v>#DIV/0!</v>
      </c>
      <c r="V50" s="80" t="e">
        <f>'Base de Dados - Água e esgoto'!X36/(('Base de Dados - Água e esgoto'!X8+'Base de Dados - Água e esgoto'!X46)/1000)</f>
        <v>#DIV/0!</v>
      </c>
      <c r="W50" s="80" t="e">
        <f>'Base de Dados - Água e esgoto'!Y36/(('Base de Dados - Água e esgoto'!Y8+'Base de Dados - Água e esgoto'!Y46)/1000)</f>
        <v>#DIV/0!</v>
      </c>
      <c r="X50" s="80" t="e">
        <f>'Base de Dados - Água e esgoto'!Z36/(('Base de Dados - Água e esgoto'!Z8+'Base de Dados - Água e esgoto'!Z46)/1000)</f>
        <v>#DIV/0!</v>
      </c>
      <c r="Y50" s="80" t="e">
        <f>'Base de Dados - Água e esgoto'!AA36/(('Base de Dados - Água e esgoto'!AA8+'Base de Dados - Água e esgoto'!AA46)/1000)</f>
        <v>#DIV/0!</v>
      </c>
    </row>
    <row r="51" spans="1:25" ht="15" customHeight="1" x14ac:dyDescent="0.25">
      <c r="A51" s="74" t="s">
        <v>479</v>
      </c>
      <c r="B51" s="66" t="s">
        <v>590</v>
      </c>
      <c r="C51" s="66" t="s">
        <v>23</v>
      </c>
      <c r="D51" s="66" t="s">
        <v>320</v>
      </c>
      <c r="E51" s="78" t="e">
        <f>('Base de Dados - Água e esgoto'!G7+'Base de Dados - Água e esgoto'!G28)/'Base de Dados - Água e esgoto'!G36</f>
        <v>#DIV/0!</v>
      </c>
      <c r="F51" s="78" t="e">
        <f>('Base de Dados - Água e esgoto'!H7+'Base de Dados - Água e esgoto'!H28)/'Base de Dados - Água e esgoto'!H36</f>
        <v>#DIV/0!</v>
      </c>
      <c r="G51" s="78" t="e">
        <f>('Base de Dados - Água e esgoto'!I7+'Base de Dados - Água e esgoto'!I28)/'Base de Dados - Água e esgoto'!I36</f>
        <v>#DIV/0!</v>
      </c>
      <c r="H51" s="78" t="e">
        <f>('Base de Dados - Água e esgoto'!J7+'Base de Dados - Água e esgoto'!J28)/'Base de Dados - Água e esgoto'!J36</f>
        <v>#DIV/0!</v>
      </c>
      <c r="I51" s="78" t="e">
        <f>('Base de Dados - Água e esgoto'!K7+'Base de Dados - Água e esgoto'!K28)/'Base de Dados - Água e esgoto'!K36</f>
        <v>#DIV/0!</v>
      </c>
      <c r="J51" s="78" t="e">
        <f>('Base de Dados - Água e esgoto'!L7+'Base de Dados - Água e esgoto'!L28)/'Base de Dados - Água e esgoto'!L36</f>
        <v>#DIV/0!</v>
      </c>
      <c r="K51" s="78" t="e">
        <f>('Base de Dados - Água e esgoto'!M7+'Base de Dados - Água e esgoto'!M28)/'Base de Dados - Água e esgoto'!M36</f>
        <v>#DIV/0!</v>
      </c>
      <c r="L51" s="78" t="e">
        <f>('Base de Dados - Água e esgoto'!N7+'Base de Dados - Água e esgoto'!N28)/'Base de Dados - Água e esgoto'!N36</f>
        <v>#DIV/0!</v>
      </c>
      <c r="M51" s="78" t="e">
        <f>('Base de Dados - Água e esgoto'!O7+'Base de Dados - Água e esgoto'!O28)/'Base de Dados - Água e esgoto'!O36</f>
        <v>#DIV/0!</v>
      </c>
      <c r="N51" s="78" t="e">
        <f>('Base de Dados - Água e esgoto'!P7+'Base de Dados - Água e esgoto'!P28)/'Base de Dados - Água e esgoto'!P36</f>
        <v>#DIV/0!</v>
      </c>
      <c r="O51" s="78" t="e">
        <f>('Base de Dados - Água e esgoto'!Q7+'Base de Dados - Água e esgoto'!Q28)/'Base de Dados - Água e esgoto'!Q36</f>
        <v>#DIV/0!</v>
      </c>
      <c r="P51" s="78" t="e">
        <f>('Base de Dados - Água e esgoto'!R7+'Base de Dados - Água e esgoto'!R28)/'Base de Dados - Água e esgoto'!R36</f>
        <v>#DIV/0!</v>
      </c>
      <c r="Q51" s="78" t="e">
        <f>('Base de Dados - Água e esgoto'!S7+'Base de Dados - Água e esgoto'!S28)/'Base de Dados - Água e esgoto'!S36</f>
        <v>#DIV/0!</v>
      </c>
      <c r="R51" s="78" t="e">
        <f>('Base de Dados - Água e esgoto'!T7+'Base de Dados - Água e esgoto'!T28)/'Base de Dados - Água e esgoto'!T36</f>
        <v>#DIV/0!</v>
      </c>
      <c r="S51" s="78" t="e">
        <f>('Base de Dados - Água e esgoto'!U7+'Base de Dados - Água e esgoto'!U28)/'Base de Dados - Água e esgoto'!U36</f>
        <v>#DIV/0!</v>
      </c>
      <c r="T51" s="78" t="e">
        <f>('Base de Dados - Água e esgoto'!V7+'Base de Dados - Água e esgoto'!V28)/'Base de Dados - Água e esgoto'!V36</f>
        <v>#DIV/0!</v>
      </c>
      <c r="U51" s="78" t="e">
        <f>('Base de Dados - Água e esgoto'!W7+'Base de Dados - Água e esgoto'!W28)/'Base de Dados - Água e esgoto'!W36</f>
        <v>#DIV/0!</v>
      </c>
      <c r="V51" s="78" t="e">
        <f>('Base de Dados - Água e esgoto'!X7+'Base de Dados - Água e esgoto'!X28)/'Base de Dados - Água e esgoto'!X36</f>
        <v>#DIV/0!</v>
      </c>
      <c r="W51" s="78" t="e">
        <f>('Base de Dados - Água e esgoto'!Y7+'Base de Dados - Água e esgoto'!Y28)/'Base de Dados - Água e esgoto'!Y36</f>
        <v>#DIV/0!</v>
      </c>
      <c r="X51" s="78" t="e">
        <f>('Base de Dados - Água e esgoto'!Z7+'Base de Dados - Água e esgoto'!Z28)/'Base de Dados - Água e esgoto'!Z36</f>
        <v>#DIV/0!</v>
      </c>
      <c r="Y51" s="78" t="e">
        <f>('Base de Dados - Água e esgoto'!AA7+'Base de Dados - Água e esgoto'!AA28)/'Base de Dados - Água e esgoto'!AA36</f>
        <v>#DIV/0!</v>
      </c>
    </row>
    <row r="52" spans="1:25" ht="15" customHeight="1" x14ac:dyDescent="0.25">
      <c r="A52" s="72" t="s">
        <v>255</v>
      </c>
      <c r="B52" s="73" t="s">
        <v>591</v>
      </c>
      <c r="C52" s="73" t="s">
        <v>23</v>
      </c>
      <c r="D52" s="73" t="s">
        <v>321</v>
      </c>
      <c r="E52" s="78" t="e">
        <f>('Base de Dados - Água e esgoto'!G36/('Base de Dados - Água e esgoto'!G8/1000))</f>
        <v>#DIV/0!</v>
      </c>
      <c r="F52" s="78" t="e">
        <f>('Base de Dados - Água e esgoto'!H36/('Base de Dados - Água e esgoto'!H8/1000))</f>
        <v>#DIV/0!</v>
      </c>
      <c r="G52" s="78" t="e">
        <f>('Base de Dados - Água e esgoto'!I36/('Base de Dados - Água e esgoto'!I8/1000))</f>
        <v>#DIV/0!</v>
      </c>
      <c r="H52" s="78" t="e">
        <f>('Base de Dados - Água e esgoto'!J36/('Base de Dados - Água e esgoto'!J8/1000))</f>
        <v>#DIV/0!</v>
      </c>
      <c r="I52" s="78" t="e">
        <f>('Base de Dados - Água e esgoto'!K36/('Base de Dados - Água e esgoto'!K8/1000))</f>
        <v>#DIV/0!</v>
      </c>
      <c r="J52" s="78" t="e">
        <f>('Base de Dados - Água e esgoto'!L36/('Base de Dados - Água e esgoto'!L8/1000))</f>
        <v>#DIV/0!</v>
      </c>
      <c r="K52" s="78" t="e">
        <f>('Base de Dados - Água e esgoto'!M36/('Base de Dados - Água e esgoto'!M8/1000))</f>
        <v>#DIV/0!</v>
      </c>
      <c r="L52" s="78" t="e">
        <f>('Base de Dados - Água e esgoto'!N36/('Base de Dados - Água e esgoto'!N8/1000))</f>
        <v>#DIV/0!</v>
      </c>
      <c r="M52" s="78" t="e">
        <f>('Base de Dados - Água e esgoto'!O36/('Base de Dados - Água e esgoto'!O8/1000))</f>
        <v>#DIV/0!</v>
      </c>
      <c r="N52" s="78" t="e">
        <f>('Base de Dados - Água e esgoto'!P36/('Base de Dados - Água e esgoto'!P8/1000))</f>
        <v>#DIV/0!</v>
      </c>
      <c r="O52" s="78" t="e">
        <f>('Base de Dados - Água e esgoto'!Q36/('Base de Dados - Água e esgoto'!Q8/1000))</f>
        <v>#DIV/0!</v>
      </c>
      <c r="P52" s="78" t="e">
        <f>('Base de Dados - Água e esgoto'!R36/('Base de Dados - Água e esgoto'!R8/1000))</f>
        <v>#DIV/0!</v>
      </c>
      <c r="Q52" s="78" t="e">
        <f>('Base de Dados - Água e esgoto'!S36/('Base de Dados - Água e esgoto'!S8/1000))</f>
        <v>#DIV/0!</v>
      </c>
      <c r="R52" s="78" t="e">
        <f>('Base de Dados - Água e esgoto'!T36/('Base de Dados - Água e esgoto'!T8/1000))</f>
        <v>#DIV/0!</v>
      </c>
      <c r="S52" s="78" t="e">
        <f>('Base de Dados - Água e esgoto'!U36/('Base de Dados - Água e esgoto'!U8/1000))</f>
        <v>#DIV/0!</v>
      </c>
      <c r="T52" s="78" t="e">
        <f>('Base de Dados - Água e esgoto'!V36/('Base de Dados - Água e esgoto'!V8/1000))</f>
        <v>#DIV/0!</v>
      </c>
      <c r="U52" s="78" t="e">
        <f>('Base de Dados - Água e esgoto'!W36/('Base de Dados - Água e esgoto'!W8/1000))</f>
        <v>#DIV/0!</v>
      </c>
      <c r="V52" s="78" t="e">
        <f>('Base de Dados - Água e esgoto'!X36/('Base de Dados - Água e esgoto'!X8/1000))</f>
        <v>#DIV/0!</v>
      </c>
      <c r="W52" s="78" t="e">
        <f>('Base de Dados - Água e esgoto'!Y36/('Base de Dados - Água e esgoto'!Y8/1000))</f>
        <v>#DIV/0!</v>
      </c>
      <c r="X52" s="78" t="e">
        <f>('Base de Dados - Água e esgoto'!Z36/('Base de Dados - Água e esgoto'!Z8/1000))</f>
        <v>#DIV/0!</v>
      </c>
      <c r="Y52" s="78" t="e">
        <f>('Base de Dados - Água e esgoto'!AA36/('Base de Dados - Água e esgoto'!AA8/1000))</f>
        <v>#DIV/0!</v>
      </c>
    </row>
    <row r="53" spans="1:25" ht="15" customHeight="1" x14ac:dyDescent="0.25">
      <c r="A53" s="74" t="s">
        <v>256</v>
      </c>
      <c r="B53" s="66" t="s">
        <v>592</v>
      </c>
      <c r="C53" s="66" t="s">
        <v>23</v>
      </c>
      <c r="D53" s="66" t="s">
        <v>79</v>
      </c>
      <c r="E53" s="60" t="e">
        <f>'Base de Dados - Água e esgoto'!G33/('Base de Dados - Água e esgoto'!G27+'Base de Dados - Água e esgoto'!G47+'Base de Dados - Água e esgoto'!G48)</f>
        <v>#DIV/0!</v>
      </c>
      <c r="F53" s="60" t="e">
        <f>'Base de Dados - Água e esgoto'!H33/('Base de Dados - Água e esgoto'!H27+'Base de Dados - Água e esgoto'!H47+'Base de Dados - Água e esgoto'!H48)</f>
        <v>#DIV/0!</v>
      </c>
      <c r="G53" s="60" t="e">
        <f>'Base de Dados - Água e esgoto'!I33/('Base de Dados - Água e esgoto'!I27+'Base de Dados - Água e esgoto'!I47+'Base de Dados - Água e esgoto'!I48)</f>
        <v>#DIV/0!</v>
      </c>
      <c r="H53" s="60" t="e">
        <f>'Base de Dados - Água e esgoto'!J33/('Base de Dados - Água e esgoto'!J27+'Base de Dados - Água e esgoto'!J47+'Base de Dados - Água e esgoto'!J48)</f>
        <v>#DIV/0!</v>
      </c>
      <c r="I53" s="60" t="e">
        <f>'Base de Dados - Água e esgoto'!K33/('Base de Dados - Água e esgoto'!K27+'Base de Dados - Água e esgoto'!K47+'Base de Dados - Água e esgoto'!K48)</f>
        <v>#DIV/0!</v>
      </c>
      <c r="J53" s="60" t="e">
        <f>'Base de Dados - Água e esgoto'!L33/('Base de Dados - Água e esgoto'!L27+'Base de Dados - Água e esgoto'!L47+'Base de Dados - Água e esgoto'!L48)</f>
        <v>#DIV/0!</v>
      </c>
      <c r="K53" s="60" t="e">
        <f>'Base de Dados - Água e esgoto'!M33/('Base de Dados - Água e esgoto'!M27+'Base de Dados - Água e esgoto'!M47+'Base de Dados - Água e esgoto'!M48)</f>
        <v>#DIV/0!</v>
      </c>
      <c r="L53" s="60" t="e">
        <f>'Base de Dados - Água e esgoto'!N33/('Base de Dados - Água e esgoto'!N27+'Base de Dados - Água e esgoto'!N47+'Base de Dados - Água e esgoto'!N48)</f>
        <v>#DIV/0!</v>
      </c>
      <c r="M53" s="60" t="e">
        <f>'Base de Dados - Água e esgoto'!O33/('Base de Dados - Água e esgoto'!O27+'Base de Dados - Água e esgoto'!O47+'Base de Dados - Água e esgoto'!O48)</f>
        <v>#DIV/0!</v>
      </c>
      <c r="N53" s="60" t="e">
        <f>'Base de Dados - Água e esgoto'!P33/('Base de Dados - Água e esgoto'!P27+'Base de Dados - Água e esgoto'!P47+'Base de Dados - Água e esgoto'!P48)</f>
        <v>#DIV/0!</v>
      </c>
      <c r="O53" s="60" t="e">
        <f>'Base de Dados - Água e esgoto'!Q33/('Base de Dados - Água e esgoto'!Q27+'Base de Dados - Água e esgoto'!Q47+'Base de Dados - Água e esgoto'!Q48)</f>
        <v>#DIV/0!</v>
      </c>
      <c r="P53" s="60" t="e">
        <f>'Base de Dados - Água e esgoto'!R33/('Base de Dados - Água e esgoto'!R27+'Base de Dados - Água e esgoto'!R47+'Base de Dados - Água e esgoto'!R48)</f>
        <v>#DIV/0!</v>
      </c>
      <c r="Q53" s="60" t="e">
        <f>'Base de Dados - Água e esgoto'!S33/('Base de Dados - Água e esgoto'!S27+'Base de Dados - Água e esgoto'!S47+'Base de Dados - Água e esgoto'!S48)</f>
        <v>#DIV/0!</v>
      </c>
      <c r="R53" s="60" t="e">
        <f>'Base de Dados - Água e esgoto'!T33/('Base de Dados - Água e esgoto'!T27+'Base de Dados - Água e esgoto'!T47+'Base de Dados - Água e esgoto'!T48)</f>
        <v>#DIV/0!</v>
      </c>
      <c r="S53" s="60" t="e">
        <f>'Base de Dados - Água e esgoto'!U33/('Base de Dados - Água e esgoto'!U27+'Base de Dados - Água e esgoto'!U47+'Base de Dados - Água e esgoto'!U48)</f>
        <v>#DIV/0!</v>
      </c>
      <c r="T53" s="60" t="e">
        <f>'Base de Dados - Água e esgoto'!V33/('Base de Dados - Água e esgoto'!V27+'Base de Dados - Água e esgoto'!V47+'Base de Dados - Água e esgoto'!V48)</f>
        <v>#DIV/0!</v>
      </c>
      <c r="U53" s="60" t="e">
        <f>'Base de Dados - Água e esgoto'!W33/('Base de Dados - Água e esgoto'!W27+'Base de Dados - Água e esgoto'!W47+'Base de Dados - Água e esgoto'!W48)</f>
        <v>#DIV/0!</v>
      </c>
      <c r="V53" s="60" t="e">
        <f>'Base de Dados - Água e esgoto'!X33/('Base de Dados - Água e esgoto'!X27+'Base de Dados - Água e esgoto'!X47+'Base de Dados - Água e esgoto'!X48)</f>
        <v>#DIV/0!</v>
      </c>
      <c r="W53" s="60" t="e">
        <f>'Base de Dados - Água e esgoto'!Y33/('Base de Dados - Água e esgoto'!Y27+'Base de Dados - Água e esgoto'!Y47+'Base de Dados - Água e esgoto'!Y48)</f>
        <v>#DIV/0!</v>
      </c>
      <c r="X53" s="60" t="e">
        <f>'Base de Dados - Água e esgoto'!Z33/('Base de Dados - Água e esgoto'!Z27+'Base de Dados - Água e esgoto'!Z47+'Base de Dados - Água e esgoto'!Z48)</f>
        <v>#DIV/0!</v>
      </c>
      <c r="Y53" s="60" t="e">
        <f>'Base de Dados - Água e esgoto'!AA33/('Base de Dados - Água e esgoto'!AA27+'Base de Dados - Água e esgoto'!AA47+'Base de Dados - Água e esgoto'!AA48)</f>
        <v>#DIV/0!</v>
      </c>
    </row>
    <row r="54" spans="1:25" ht="15" customHeight="1" x14ac:dyDescent="0.25">
      <c r="A54" s="72" t="s">
        <v>480</v>
      </c>
      <c r="B54" s="73" t="s">
        <v>593</v>
      </c>
      <c r="C54" s="73" t="s">
        <v>23</v>
      </c>
      <c r="D54" s="73" t="s">
        <v>324</v>
      </c>
      <c r="E54" s="78" t="e">
        <f>'Base de Dados - Água e esgoto'!G49/'Base de Dados - Água e esgoto'!G50</f>
        <v>#DIV/0!</v>
      </c>
      <c r="F54" s="78" t="e">
        <f>'Base de Dados - Água e esgoto'!H49/'Base de Dados - Água e esgoto'!H50</f>
        <v>#DIV/0!</v>
      </c>
      <c r="G54" s="78" t="e">
        <f>'Base de Dados - Água e esgoto'!I49/'Base de Dados - Água e esgoto'!I50</f>
        <v>#DIV/0!</v>
      </c>
      <c r="H54" s="78" t="e">
        <f>'Base de Dados - Água e esgoto'!J49/'Base de Dados - Água e esgoto'!J50</f>
        <v>#DIV/0!</v>
      </c>
      <c r="I54" s="78" t="e">
        <f>'Base de Dados - Água e esgoto'!K49/'Base de Dados - Água e esgoto'!K50</f>
        <v>#DIV/0!</v>
      </c>
      <c r="J54" s="78" t="e">
        <f>'Base de Dados - Água e esgoto'!L49/'Base de Dados - Água e esgoto'!L50</f>
        <v>#DIV/0!</v>
      </c>
      <c r="K54" s="78" t="e">
        <f>'Base de Dados - Água e esgoto'!M49/'Base de Dados - Água e esgoto'!M50</f>
        <v>#DIV/0!</v>
      </c>
      <c r="L54" s="78" t="e">
        <f>'Base de Dados - Água e esgoto'!N49/'Base de Dados - Água e esgoto'!N50</f>
        <v>#DIV/0!</v>
      </c>
      <c r="M54" s="78" t="e">
        <f>'Base de Dados - Água e esgoto'!O49/'Base de Dados - Água e esgoto'!O50</f>
        <v>#DIV/0!</v>
      </c>
      <c r="N54" s="78" t="e">
        <f>'Base de Dados - Água e esgoto'!P49/'Base de Dados - Água e esgoto'!P50</f>
        <v>#DIV/0!</v>
      </c>
      <c r="O54" s="78" t="e">
        <f>'Base de Dados - Água e esgoto'!Q49/'Base de Dados - Água e esgoto'!Q50</f>
        <v>#DIV/0!</v>
      </c>
      <c r="P54" s="78" t="e">
        <f>'Base de Dados - Água e esgoto'!R49/'Base de Dados - Água e esgoto'!R50</f>
        <v>#DIV/0!</v>
      </c>
      <c r="Q54" s="78" t="e">
        <f>'Base de Dados - Água e esgoto'!S49/'Base de Dados - Água e esgoto'!S50</f>
        <v>#DIV/0!</v>
      </c>
      <c r="R54" s="78" t="e">
        <f>'Base de Dados - Água e esgoto'!T49/'Base de Dados - Água e esgoto'!T50</f>
        <v>#DIV/0!</v>
      </c>
      <c r="S54" s="78" t="e">
        <f>'Base de Dados - Água e esgoto'!U49/'Base de Dados - Água e esgoto'!U50</f>
        <v>#DIV/0!</v>
      </c>
      <c r="T54" s="78" t="e">
        <f>'Base de Dados - Água e esgoto'!V49/'Base de Dados - Água e esgoto'!V50</f>
        <v>#DIV/0!</v>
      </c>
      <c r="U54" s="78" t="e">
        <f>'Base de Dados - Água e esgoto'!W49/'Base de Dados - Água e esgoto'!W50</f>
        <v>#DIV/0!</v>
      </c>
      <c r="V54" s="78" t="e">
        <f>'Base de Dados - Água e esgoto'!X49/'Base de Dados - Água e esgoto'!X50</f>
        <v>#DIV/0!</v>
      </c>
      <c r="W54" s="78" t="e">
        <f>'Base de Dados - Água e esgoto'!Y49/'Base de Dados - Água e esgoto'!Y50</f>
        <v>#DIV/0!</v>
      </c>
      <c r="X54" s="78" t="e">
        <f>'Base de Dados - Água e esgoto'!Z49/'Base de Dados - Água e esgoto'!Z50</f>
        <v>#DIV/0!</v>
      </c>
      <c r="Y54" s="78" t="e">
        <f>'Base de Dados - Água e esgoto'!AA49/'Base de Dados - Água e esgoto'!AA50</f>
        <v>#DIV/0!</v>
      </c>
    </row>
    <row r="55" spans="1:25" ht="15" customHeight="1" x14ac:dyDescent="0.25">
      <c r="A55" s="74" t="s">
        <v>257</v>
      </c>
      <c r="B55" s="66" t="s">
        <v>594</v>
      </c>
      <c r="C55" s="66" t="s">
        <v>23</v>
      </c>
      <c r="D55" s="66" t="s">
        <v>332</v>
      </c>
      <c r="E55" s="78" t="e">
        <f>'Base de Dados - Água e esgoto'!G51/'Base de Dados - Água e esgoto'!G50</f>
        <v>#DIV/0!</v>
      </c>
      <c r="F55" s="78" t="e">
        <f>'Base de Dados - Água e esgoto'!H51/'Base de Dados - Água e esgoto'!H50</f>
        <v>#DIV/0!</v>
      </c>
      <c r="G55" s="78" t="e">
        <f>'Base de Dados - Água e esgoto'!I51/'Base de Dados - Água e esgoto'!I50</f>
        <v>#DIV/0!</v>
      </c>
      <c r="H55" s="78" t="e">
        <f>'Base de Dados - Água e esgoto'!J51/'Base de Dados - Água e esgoto'!J50</f>
        <v>#DIV/0!</v>
      </c>
      <c r="I55" s="78" t="e">
        <f>'Base de Dados - Água e esgoto'!K51/'Base de Dados - Água e esgoto'!K50</f>
        <v>#DIV/0!</v>
      </c>
      <c r="J55" s="78" t="e">
        <f>'Base de Dados - Água e esgoto'!L51/'Base de Dados - Água e esgoto'!L50</f>
        <v>#DIV/0!</v>
      </c>
      <c r="K55" s="78" t="e">
        <f>'Base de Dados - Água e esgoto'!M51/'Base de Dados - Água e esgoto'!M50</f>
        <v>#DIV/0!</v>
      </c>
      <c r="L55" s="78" t="e">
        <f>'Base de Dados - Água e esgoto'!N51/'Base de Dados - Água e esgoto'!N50</f>
        <v>#DIV/0!</v>
      </c>
      <c r="M55" s="78" t="e">
        <f>'Base de Dados - Água e esgoto'!O51/'Base de Dados - Água e esgoto'!O50</f>
        <v>#DIV/0!</v>
      </c>
      <c r="N55" s="78" t="e">
        <f>'Base de Dados - Água e esgoto'!P51/'Base de Dados - Água e esgoto'!P50</f>
        <v>#DIV/0!</v>
      </c>
      <c r="O55" s="78" t="e">
        <f>'Base de Dados - Água e esgoto'!Q51/'Base de Dados - Água e esgoto'!Q50</f>
        <v>#DIV/0!</v>
      </c>
      <c r="P55" s="78" t="e">
        <f>'Base de Dados - Água e esgoto'!R51/'Base de Dados - Água e esgoto'!R50</f>
        <v>#DIV/0!</v>
      </c>
      <c r="Q55" s="78" t="e">
        <f>'Base de Dados - Água e esgoto'!S51/'Base de Dados - Água e esgoto'!S50</f>
        <v>#DIV/0!</v>
      </c>
      <c r="R55" s="78" t="e">
        <f>'Base de Dados - Água e esgoto'!T51/'Base de Dados - Água e esgoto'!T50</f>
        <v>#DIV/0!</v>
      </c>
      <c r="S55" s="78" t="e">
        <f>'Base de Dados - Água e esgoto'!U51/'Base de Dados - Água e esgoto'!U50</f>
        <v>#DIV/0!</v>
      </c>
      <c r="T55" s="78" t="e">
        <f>'Base de Dados - Água e esgoto'!V51/'Base de Dados - Água e esgoto'!V50</f>
        <v>#DIV/0!</v>
      </c>
      <c r="U55" s="78" t="e">
        <f>'Base de Dados - Água e esgoto'!W51/'Base de Dados - Água e esgoto'!W50</f>
        <v>#DIV/0!</v>
      </c>
      <c r="V55" s="78" t="e">
        <f>'Base de Dados - Água e esgoto'!X51/'Base de Dados - Água e esgoto'!X50</f>
        <v>#DIV/0!</v>
      </c>
      <c r="W55" s="78" t="e">
        <f>'Base de Dados - Água e esgoto'!Y51/'Base de Dados - Água e esgoto'!Y50</f>
        <v>#DIV/0!</v>
      </c>
      <c r="X55" s="78" t="e">
        <f>'Base de Dados - Água e esgoto'!Z51/'Base de Dados - Água e esgoto'!Z50</f>
        <v>#DIV/0!</v>
      </c>
      <c r="Y55" s="78" t="e">
        <f>'Base de Dados - Água e esgoto'!AA51/'Base de Dados - Água e esgoto'!AA50</f>
        <v>#DIV/0!</v>
      </c>
    </row>
    <row r="56" spans="1:25" ht="15" customHeight="1" x14ac:dyDescent="0.25">
      <c r="A56" s="72" t="s">
        <v>482</v>
      </c>
      <c r="B56" s="73" t="s">
        <v>595</v>
      </c>
      <c r="C56" s="73" t="s">
        <v>23</v>
      </c>
      <c r="D56" s="73" t="s">
        <v>331</v>
      </c>
      <c r="E56" s="78" t="e">
        <f>'Base de Dados - Água e esgoto'!G52/'Base de Dados - Água e esgoto'!G53</f>
        <v>#DIV/0!</v>
      </c>
      <c r="F56" s="78" t="e">
        <f>'Base de Dados - Água e esgoto'!H52/'Base de Dados - Água e esgoto'!H53</f>
        <v>#DIV/0!</v>
      </c>
      <c r="G56" s="78" t="e">
        <f>'Base de Dados - Água e esgoto'!I52/'Base de Dados - Água e esgoto'!I53</f>
        <v>#DIV/0!</v>
      </c>
      <c r="H56" s="78" t="e">
        <f>'Base de Dados - Água e esgoto'!J52/'Base de Dados - Água e esgoto'!J53</f>
        <v>#DIV/0!</v>
      </c>
      <c r="I56" s="78" t="e">
        <f>'Base de Dados - Água e esgoto'!K52/'Base de Dados - Água e esgoto'!K53</f>
        <v>#DIV/0!</v>
      </c>
      <c r="J56" s="78" t="e">
        <f>'Base de Dados - Água e esgoto'!L52/'Base de Dados - Água e esgoto'!L53</f>
        <v>#DIV/0!</v>
      </c>
      <c r="K56" s="78" t="e">
        <f>'Base de Dados - Água e esgoto'!M52/'Base de Dados - Água e esgoto'!M53</f>
        <v>#DIV/0!</v>
      </c>
      <c r="L56" s="78" t="e">
        <f>'Base de Dados - Água e esgoto'!N52/'Base de Dados - Água e esgoto'!N53</f>
        <v>#DIV/0!</v>
      </c>
      <c r="M56" s="78" t="e">
        <f>'Base de Dados - Água e esgoto'!O52/'Base de Dados - Água e esgoto'!O53</f>
        <v>#DIV/0!</v>
      </c>
      <c r="N56" s="78" t="e">
        <f>'Base de Dados - Água e esgoto'!P52/'Base de Dados - Água e esgoto'!P53</f>
        <v>#DIV/0!</v>
      </c>
      <c r="O56" s="78" t="e">
        <f>'Base de Dados - Água e esgoto'!Q52/'Base de Dados - Água e esgoto'!Q53</f>
        <v>#DIV/0!</v>
      </c>
      <c r="P56" s="78" t="e">
        <f>'Base de Dados - Água e esgoto'!R52/'Base de Dados - Água e esgoto'!R53</f>
        <v>#DIV/0!</v>
      </c>
      <c r="Q56" s="78" t="e">
        <f>'Base de Dados - Água e esgoto'!S52/'Base de Dados - Água e esgoto'!S53</f>
        <v>#DIV/0!</v>
      </c>
      <c r="R56" s="78" t="e">
        <f>'Base de Dados - Água e esgoto'!T52/'Base de Dados - Água e esgoto'!T53</f>
        <v>#DIV/0!</v>
      </c>
      <c r="S56" s="78" t="e">
        <f>'Base de Dados - Água e esgoto'!U52/'Base de Dados - Água e esgoto'!U53</f>
        <v>#DIV/0!</v>
      </c>
      <c r="T56" s="78" t="e">
        <f>'Base de Dados - Água e esgoto'!V52/'Base de Dados - Água e esgoto'!V53</f>
        <v>#DIV/0!</v>
      </c>
      <c r="U56" s="78" t="e">
        <f>'Base de Dados - Água e esgoto'!W52/'Base de Dados - Água e esgoto'!W53</f>
        <v>#DIV/0!</v>
      </c>
      <c r="V56" s="78" t="e">
        <f>'Base de Dados - Água e esgoto'!X52/'Base de Dados - Água e esgoto'!X53</f>
        <v>#DIV/0!</v>
      </c>
      <c r="W56" s="78" t="e">
        <f>'Base de Dados - Água e esgoto'!Y52/'Base de Dados - Água e esgoto'!Y53</f>
        <v>#DIV/0!</v>
      </c>
      <c r="X56" s="78" t="e">
        <f>'Base de Dados - Água e esgoto'!Z52/'Base de Dados - Água e esgoto'!Z53</f>
        <v>#DIV/0!</v>
      </c>
      <c r="Y56" s="78" t="e">
        <f>'Base de Dados - Água e esgoto'!AA52/'Base de Dados - Água e esgoto'!AA53</f>
        <v>#DIV/0!</v>
      </c>
    </row>
    <row r="57" spans="1:25" ht="15" customHeight="1" x14ac:dyDescent="0.25">
      <c r="A57" s="74" t="s">
        <v>483</v>
      </c>
      <c r="B57" s="66" t="s">
        <v>596</v>
      </c>
      <c r="C57" s="66" t="s">
        <v>23</v>
      </c>
      <c r="D57" s="66" t="s">
        <v>79</v>
      </c>
      <c r="E57" s="60" t="e">
        <f>'Base de Dados - Água e esgoto'!G54/'Base de Dados - Água e esgoto'!G55</f>
        <v>#DIV/0!</v>
      </c>
      <c r="F57" s="60" t="e">
        <f>'Base de Dados - Água e esgoto'!H54/'Base de Dados - Água e esgoto'!H55</f>
        <v>#DIV/0!</v>
      </c>
      <c r="G57" s="60" t="e">
        <f>'Base de Dados - Água e esgoto'!I54/'Base de Dados - Água e esgoto'!I55</f>
        <v>#DIV/0!</v>
      </c>
      <c r="H57" s="60" t="e">
        <f>'Base de Dados - Água e esgoto'!J54/'Base de Dados - Água e esgoto'!J55</f>
        <v>#DIV/0!</v>
      </c>
      <c r="I57" s="60" t="e">
        <f>'Base de Dados - Água e esgoto'!K54/'Base de Dados - Água e esgoto'!K55</f>
        <v>#DIV/0!</v>
      </c>
      <c r="J57" s="60" t="e">
        <f>'Base de Dados - Água e esgoto'!L54/'Base de Dados - Água e esgoto'!L55</f>
        <v>#DIV/0!</v>
      </c>
      <c r="K57" s="60" t="e">
        <f>'Base de Dados - Água e esgoto'!M54/'Base de Dados - Água e esgoto'!M55</f>
        <v>#DIV/0!</v>
      </c>
      <c r="L57" s="60" t="e">
        <f>'Base de Dados - Água e esgoto'!N54/'Base de Dados - Água e esgoto'!N55</f>
        <v>#DIV/0!</v>
      </c>
      <c r="M57" s="60" t="e">
        <f>'Base de Dados - Água e esgoto'!O54/'Base de Dados - Água e esgoto'!O55</f>
        <v>#DIV/0!</v>
      </c>
      <c r="N57" s="60" t="e">
        <f>'Base de Dados - Água e esgoto'!P54/'Base de Dados - Água e esgoto'!P55</f>
        <v>#DIV/0!</v>
      </c>
      <c r="O57" s="60" t="e">
        <f>'Base de Dados - Água e esgoto'!Q54/'Base de Dados - Água e esgoto'!Q55</f>
        <v>#DIV/0!</v>
      </c>
      <c r="P57" s="60" t="e">
        <f>'Base de Dados - Água e esgoto'!R54/'Base de Dados - Água e esgoto'!R55</f>
        <v>#DIV/0!</v>
      </c>
      <c r="Q57" s="60" t="e">
        <f>'Base de Dados - Água e esgoto'!S54/'Base de Dados - Água e esgoto'!S55</f>
        <v>#DIV/0!</v>
      </c>
      <c r="R57" s="60" t="e">
        <f>'Base de Dados - Água e esgoto'!T54/'Base de Dados - Água e esgoto'!T55</f>
        <v>#DIV/0!</v>
      </c>
      <c r="S57" s="60" t="e">
        <f>'Base de Dados - Água e esgoto'!U54/'Base de Dados - Água e esgoto'!U55</f>
        <v>#DIV/0!</v>
      </c>
      <c r="T57" s="60" t="e">
        <f>'Base de Dados - Água e esgoto'!V54/'Base de Dados - Água e esgoto'!V55</f>
        <v>#DIV/0!</v>
      </c>
      <c r="U57" s="60" t="e">
        <f>'Base de Dados - Água e esgoto'!W54/'Base de Dados - Água e esgoto'!W55</f>
        <v>#DIV/0!</v>
      </c>
      <c r="V57" s="60" t="e">
        <f>'Base de Dados - Água e esgoto'!X54/'Base de Dados - Água e esgoto'!X55</f>
        <v>#DIV/0!</v>
      </c>
      <c r="W57" s="60" t="e">
        <f>'Base de Dados - Água e esgoto'!Y54/'Base de Dados - Água e esgoto'!Y55</f>
        <v>#DIV/0!</v>
      </c>
      <c r="X57" s="60" t="e">
        <f>'Base de Dados - Água e esgoto'!Z54/'Base de Dados - Água e esgoto'!Z55</f>
        <v>#DIV/0!</v>
      </c>
      <c r="Y57" s="60" t="e">
        <f>'Base de Dados - Água e esgoto'!AA54/'Base de Dados - Água e esgoto'!AA55</f>
        <v>#DIV/0!</v>
      </c>
    </row>
    <row r="58" spans="1:25" ht="15" customHeight="1" x14ac:dyDescent="0.25">
      <c r="A58" s="72" t="s">
        <v>258</v>
      </c>
      <c r="B58" s="73" t="s">
        <v>597</v>
      </c>
      <c r="C58" s="73" t="s">
        <v>23</v>
      </c>
      <c r="D58" s="73" t="s">
        <v>79</v>
      </c>
      <c r="E58" s="60" t="e">
        <f>'Base de Dados - Água e esgoto'!G56/'Base de Dados - Água e esgoto'!G54</f>
        <v>#DIV/0!</v>
      </c>
      <c r="F58" s="60" t="e">
        <f>'Base de Dados - Água e esgoto'!H56/'Base de Dados - Água e esgoto'!H54</f>
        <v>#DIV/0!</v>
      </c>
      <c r="G58" s="60" t="e">
        <f>'Base de Dados - Água e esgoto'!I56/'Base de Dados - Água e esgoto'!I54</f>
        <v>#DIV/0!</v>
      </c>
      <c r="H58" s="60" t="e">
        <f>'Base de Dados - Água e esgoto'!J56/'Base de Dados - Água e esgoto'!J54</f>
        <v>#DIV/0!</v>
      </c>
      <c r="I58" s="60" t="e">
        <f>'Base de Dados - Água e esgoto'!K56/'Base de Dados - Água e esgoto'!K54</f>
        <v>#DIV/0!</v>
      </c>
      <c r="J58" s="60" t="e">
        <f>'Base de Dados - Água e esgoto'!L56/'Base de Dados - Água e esgoto'!L54</f>
        <v>#DIV/0!</v>
      </c>
      <c r="K58" s="60" t="e">
        <f>'Base de Dados - Água e esgoto'!M56/'Base de Dados - Água e esgoto'!M54</f>
        <v>#DIV/0!</v>
      </c>
      <c r="L58" s="60" t="e">
        <f>'Base de Dados - Água e esgoto'!N56/'Base de Dados - Água e esgoto'!N54</f>
        <v>#DIV/0!</v>
      </c>
      <c r="M58" s="60" t="e">
        <f>'Base de Dados - Água e esgoto'!O56/'Base de Dados - Água e esgoto'!O54</f>
        <v>#DIV/0!</v>
      </c>
      <c r="N58" s="60" t="e">
        <f>'Base de Dados - Água e esgoto'!P56/'Base de Dados - Água e esgoto'!P54</f>
        <v>#DIV/0!</v>
      </c>
      <c r="O58" s="60" t="e">
        <f>'Base de Dados - Água e esgoto'!Q56/'Base de Dados - Água e esgoto'!Q54</f>
        <v>#DIV/0!</v>
      </c>
      <c r="P58" s="60" t="e">
        <f>'Base de Dados - Água e esgoto'!R56/'Base de Dados - Água e esgoto'!R54</f>
        <v>#DIV/0!</v>
      </c>
      <c r="Q58" s="60" t="e">
        <f>'Base de Dados - Água e esgoto'!S56/'Base de Dados - Água e esgoto'!S54</f>
        <v>#DIV/0!</v>
      </c>
      <c r="R58" s="60" t="e">
        <f>'Base de Dados - Água e esgoto'!T56/'Base de Dados - Água e esgoto'!T54</f>
        <v>#DIV/0!</v>
      </c>
      <c r="S58" s="60" t="e">
        <f>'Base de Dados - Água e esgoto'!U56/'Base de Dados - Água e esgoto'!U54</f>
        <v>#DIV/0!</v>
      </c>
      <c r="T58" s="60" t="e">
        <f>'Base de Dados - Água e esgoto'!V56/'Base de Dados - Água e esgoto'!V54</f>
        <v>#DIV/0!</v>
      </c>
      <c r="U58" s="60" t="e">
        <f>'Base de Dados - Água e esgoto'!W56/'Base de Dados - Água e esgoto'!W54</f>
        <v>#DIV/0!</v>
      </c>
      <c r="V58" s="60" t="e">
        <f>'Base de Dados - Água e esgoto'!X56/'Base de Dados - Água e esgoto'!X54</f>
        <v>#DIV/0!</v>
      </c>
      <c r="W58" s="60" t="e">
        <f>'Base de Dados - Água e esgoto'!Y56/'Base de Dados - Água e esgoto'!Y54</f>
        <v>#DIV/0!</v>
      </c>
      <c r="X58" s="60" t="e">
        <f>'Base de Dados - Água e esgoto'!Z56/'Base de Dados - Água e esgoto'!Z54</f>
        <v>#DIV/0!</v>
      </c>
      <c r="Y58" s="60" t="e">
        <f>'Base de Dados - Água e esgoto'!AA56/'Base de Dados - Água e esgoto'!AA54</f>
        <v>#DIV/0!</v>
      </c>
    </row>
    <row r="59" spans="1:25" ht="15" customHeight="1" x14ac:dyDescent="0.25">
      <c r="A59" s="74" t="s">
        <v>259</v>
      </c>
      <c r="B59" s="66" t="s">
        <v>598</v>
      </c>
      <c r="C59" s="66" t="s">
        <v>23</v>
      </c>
      <c r="D59" s="66" t="s">
        <v>79</v>
      </c>
      <c r="E59" s="60" t="e">
        <f>'Base de Dados - Água e esgoto'!G57/'Base de Dados - Água e esgoto'!G58</f>
        <v>#DIV/0!</v>
      </c>
      <c r="F59" s="60" t="e">
        <f>'Base de Dados - Água e esgoto'!H57/'Base de Dados - Água e esgoto'!H58</f>
        <v>#DIV/0!</v>
      </c>
      <c r="G59" s="60" t="e">
        <f>'Base de Dados - Água e esgoto'!I57/'Base de Dados - Água e esgoto'!I58</f>
        <v>#DIV/0!</v>
      </c>
      <c r="H59" s="60" t="e">
        <f>'Base de Dados - Água e esgoto'!J57/'Base de Dados - Água e esgoto'!J58</f>
        <v>#DIV/0!</v>
      </c>
      <c r="I59" s="60" t="e">
        <f>'Base de Dados - Água e esgoto'!K57/'Base de Dados - Água e esgoto'!K58</f>
        <v>#DIV/0!</v>
      </c>
      <c r="J59" s="60" t="e">
        <f>'Base de Dados - Água e esgoto'!L57/'Base de Dados - Água e esgoto'!L58</f>
        <v>#DIV/0!</v>
      </c>
      <c r="K59" s="60" t="e">
        <f>'Base de Dados - Água e esgoto'!M57/'Base de Dados - Água e esgoto'!M58</f>
        <v>#DIV/0!</v>
      </c>
      <c r="L59" s="60" t="e">
        <f>'Base de Dados - Água e esgoto'!N57/'Base de Dados - Água e esgoto'!N58</f>
        <v>#DIV/0!</v>
      </c>
      <c r="M59" s="60" t="e">
        <f>'Base de Dados - Água e esgoto'!O57/'Base de Dados - Água e esgoto'!O58</f>
        <v>#DIV/0!</v>
      </c>
      <c r="N59" s="60" t="e">
        <f>'Base de Dados - Água e esgoto'!P57/'Base de Dados - Água e esgoto'!P58</f>
        <v>#DIV/0!</v>
      </c>
      <c r="O59" s="60" t="e">
        <f>'Base de Dados - Água e esgoto'!Q57/'Base de Dados - Água e esgoto'!Q58</f>
        <v>#DIV/0!</v>
      </c>
      <c r="P59" s="60" t="e">
        <f>'Base de Dados - Água e esgoto'!R57/'Base de Dados - Água e esgoto'!R58</f>
        <v>#DIV/0!</v>
      </c>
      <c r="Q59" s="60" t="e">
        <f>'Base de Dados - Água e esgoto'!S57/'Base de Dados - Água e esgoto'!S58</f>
        <v>#DIV/0!</v>
      </c>
      <c r="R59" s="60" t="e">
        <f>'Base de Dados - Água e esgoto'!T57/'Base de Dados - Água e esgoto'!T58</f>
        <v>#DIV/0!</v>
      </c>
      <c r="S59" s="60" t="e">
        <f>'Base de Dados - Água e esgoto'!U57/'Base de Dados - Água e esgoto'!U58</f>
        <v>#DIV/0!</v>
      </c>
      <c r="T59" s="60" t="e">
        <f>'Base de Dados - Água e esgoto'!V57/'Base de Dados - Água e esgoto'!V58</f>
        <v>#DIV/0!</v>
      </c>
      <c r="U59" s="60" t="e">
        <f>'Base de Dados - Água e esgoto'!W57/'Base de Dados - Água e esgoto'!W58</f>
        <v>#DIV/0!</v>
      </c>
      <c r="V59" s="60" t="e">
        <f>'Base de Dados - Água e esgoto'!X57/'Base de Dados - Água e esgoto'!X58</f>
        <v>#DIV/0!</v>
      </c>
      <c r="W59" s="60" t="e">
        <f>'Base de Dados - Água e esgoto'!Y57/'Base de Dados - Água e esgoto'!Y58</f>
        <v>#DIV/0!</v>
      </c>
      <c r="X59" s="60" t="e">
        <f>'Base de Dados - Água e esgoto'!Z57/'Base de Dados - Água e esgoto'!Z58</f>
        <v>#DIV/0!</v>
      </c>
      <c r="Y59" s="60" t="e">
        <f>'Base de Dados - Água e esgoto'!AA57/'Base de Dados - Água e esgoto'!AA58</f>
        <v>#DIV/0!</v>
      </c>
    </row>
    <row r="60" spans="1:25" ht="15" customHeight="1" x14ac:dyDescent="0.25">
      <c r="A60" s="72" t="s">
        <v>260</v>
      </c>
      <c r="B60" s="73" t="s">
        <v>599</v>
      </c>
      <c r="C60" s="73" t="s">
        <v>23</v>
      </c>
      <c r="D60" s="73" t="s">
        <v>79</v>
      </c>
      <c r="E60" s="60" t="e">
        <f>'Base de Dados - Água e esgoto'!G59/'Base de Dados - Água e esgoto'!G57</f>
        <v>#DIV/0!</v>
      </c>
      <c r="F60" s="60" t="e">
        <f>'Base de Dados - Água e esgoto'!H59/'Base de Dados - Água e esgoto'!H57</f>
        <v>#DIV/0!</v>
      </c>
      <c r="G60" s="60" t="e">
        <f>'Base de Dados - Água e esgoto'!I59/'Base de Dados - Água e esgoto'!I57</f>
        <v>#DIV/0!</v>
      </c>
      <c r="H60" s="60" t="e">
        <f>'Base de Dados - Água e esgoto'!J59/'Base de Dados - Água e esgoto'!J57</f>
        <v>#DIV/0!</v>
      </c>
      <c r="I60" s="60" t="e">
        <f>'Base de Dados - Água e esgoto'!K59/'Base de Dados - Água e esgoto'!K57</f>
        <v>#DIV/0!</v>
      </c>
      <c r="J60" s="60" t="e">
        <f>'Base de Dados - Água e esgoto'!L59/'Base de Dados - Água e esgoto'!L57</f>
        <v>#DIV/0!</v>
      </c>
      <c r="K60" s="60" t="e">
        <f>'Base de Dados - Água e esgoto'!M59/'Base de Dados - Água e esgoto'!M57</f>
        <v>#DIV/0!</v>
      </c>
      <c r="L60" s="60" t="e">
        <f>'Base de Dados - Água e esgoto'!N59/'Base de Dados - Água e esgoto'!N57</f>
        <v>#DIV/0!</v>
      </c>
      <c r="M60" s="60" t="e">
        <f>'Base de Dados - Água e esgoto'!O59/'Base de Dados - Água e esgoto'!O57</f>
        <v>#DIV/0!</v>
      </c>
      <c r="N60" s="60" t="e">
        <f>'Base de Dados - Água e esgoto'!P59/'Base de Dados - Água e esgoto'!P57</f>
        <v>#DIV/0!</v>
      </c>
      <c r="O60" s="60" t="e">
        <f>'Base de Dados - Água e esgoto'!Q59/'Base de Dados - Água e esgoto'!Q57</f>
        <v>#DIV/0!</v>
      </c>
      <c r="P60" s="60" t="e">
        <f>'Base de Dados - Água e esgoto'!R59/'Base de Dados - Água e esgoto'!R57</f>
        <v>#DIV/0!</v>
      </c>
      <c r="Q60" s="60" t="e">
        <f>'Base de Dados - Água e esgoto'!S59/'Base de Dados - Água e esgoto'!S57</f>
        <v>#DIV/0!</v>
      </c>
      <c r="R60" s="60" t="e">
        <f>'Base de Dados - Água e esgoto'!T59/'Base de Dados - Água e esgoto'!T57</f>
        <v>#DIV/0!</v>
      </c>
      <c r="S60" s="60" t="e">
        <f>'Base de Dados - Água e esgoto'!U59/'Base de Dados - Água e esgoto'!U57</f>
        <v>#DIV/0!</v>
      </c>
      <c r="T60" s="60" t="e">
        <f>'Base de Dados - Água e esgoto'!V59/'Base de Dados - Água e esgoto'!V57</f>
        <v>#DIV/0!</v>
      </c>
      <c r="U60" s="60" t="e">
        <f>'Base de Dados - Água e esgoto'!W59/'Base de Dados - Água e esgoto'!W57</f>
        <v>#DIV/0!</v>
      </c>
      <c r="V60" s="60" t="e">
        <f>'Base de Dados - Água e esgoto'!X59/'Base de Dados - Água e esgoto'!X57</f>
        <v>#DIV/0!</v>
      </c>
      <c r="W60" s="60" t="e">
        <f>'Base de Dados - Água e esgoto'!Y59/'Base de Dados - Água e esgoto'!Y57</f>
        <v>#DIV/0!</v>
      </c>
      <c r="X60" s="60" t="e">
        <f>'Base de Dados - Água e esgoto'!Z59/'Base de Dados - Água e esgoto'!Z57</f>
        <v>#DIV/0!</v>
      </c>
      <c r="Y60" s="60" t="e">
        <f>'Base de Dados - Água e esgoto'!AA59/'Base de Dados - Água e esgoto'!AA57</f>
        <v>#DIV/0!</v>
      </c>
    </row>
    <row r="61" spans="1:25" ht="15" customHeight="1" x14ac:dyDescent="0.25">
      <c r="A61" s="74" t="s">
        <v>484</v>
      </c>
      <c r="B61" s="66" t="s">
        <v>600</v>
      </c>
      <c r="C61" s="66" t="s">
        <v>23</v>
      </c>
      <c r="D61" s="66" t="s">
        <v>79</v>
      </c>
      <c r="E61" s="60" t="e">
        <f>'Base de Dados - Água e esgoto'!G60/'Base de Dados - Água e esgoto'!G61</f>
        <v>#DIV/0!</v>
      </c>
      <c r="F61" s="60" t="e">
        <f>'Base de Dados - Água e esgoto'!H60/'Base de Dados - Água e esgoto'!H61</f>
        <v>#DIV/0!</v>
      </c>
      <c r="G61" s="60" t="e">
        <f>'Base de Dados - Água e esgoto'!I60/'Base de Dados - Água e esgoto'!I61</f>
        <v>#DIV/0!</v>
      </c>
      <c r="H61" s="60" t="e">
        <f>'Base de Dados - Água e esgoto'!J60/'Base de Dados - Água e esgoto'!J61</f>
        <v>#DIV/0!</v>
      </c>
      <c r="I61" s="60" t="e">
        <f>'Base de Dados - Água e esgoto'!K60/'Base de Dados - Água e esgoto'!K61</f>
        <v>#DIV/0!</v>
      </c>
      <c r="J61" s="60" t="e">
        <f>'Base de Dados - Água e esgoto'!L60/'Base de Dados - Água e esgoto'!L61</f>
        <v>#DIV/0!</v>
      </c>
      <c r="K61" s="60" t="e">
        <f>'Base de Dados - Água e esgoto'!M60/'Base de Dados - Água e esgoto'!M61</f>
        <v>#DIV/0!</v>
      </c>
      <c r="L61" s="60" t="e">
        <f>'Base de Dados - Água e esgoto'!N60/'Base de Dados - Água e esgoto'!N61</f>
        <v>#DIV/0!</v>
      </c>
      <c r="M61" s="60" t="e">
        <f>'Base de Dados - Água e esgoto'!O60/'Base de Dados - Água e esgoto'!O61</f>
        <v>#DIV/0!</v>
      </c>
      <c r="N61" s="60" t="e">
        <f>'Base de Dados - Água e esgoto'!P60/'Base de Dados - Água e esgoto'!P61</f>
        <v>#DIV/0!</v>
      </c>
      <c r="O61" s="60" t="e">
        <f>'Base de Dados - Água e esgoto'!Q60/'Base de Dados - Água e esgoto'!Q61</f>
        <v>#DIV/0!</v>
      </c>
      <c r="P61" s="60" t="e">
        <f>'Base de Dados - Água e esgoto'!R60/'Base de Dados - Água e esgoto'!R61</f>
        <v>#DIV/0!</v>
      </c>
      <c r="Q61" s="60" t="e">
        <f>'Base de Dados - Água e esgoto'!S60/'Base de Dados - Água e esgoto'!S61</f>
        <v>#DIV/0!</v>
      </c>
      <c r="R61" s="60" t="e">
        <f>'Base de Dados - Água e esgoto'!T60/'Base de Dados - Água e esgoto'!T61</f>
        <v>#DIV/0!</v>
      </c>
      <c r="S61" s="60" t="e">
        <f>'Base de Dados - Água e esgoto'!U60/'Base de Dados - Água e esgoto'!U61</f>
        <v>#DIV/0!</v>
      </c>
      <c r="T61" s="60" t="e">
        <f>'Base de Dados - Água e esgoto'!V60/'Base de Dados - Água e esgoto'!V61</f>
        <v>#DIV/0!</v>
      </c>
      <c r="U61" s="60" t="e">
        <f>'Base de Dados - Água e esgoto'!W60/'Base de Dados - Água e esgoto'!W61</f>
        <v>#DIV/0!</v>
      </c>
      <c r="V61" s="60" t="e">
        <f>'Base de Dados - Água e esgoto'!X60/'Base de Dados - Água e esgoto'!X61</f>
        <v>#DIV/0!</v>
      </c>
      <c r="W61" s="60" t="e">
        <f>'Base de Dados - Água e esgoto'!Y60/'Base de Dados - Água e esgoto'!Y61</f>
        <v>#DIV/0!</v>
      </c>
      <c r="X61" s="60" t="e">
        <f>'Base de Dados - Água e esgoto'!Z60/'Base de Dados - Água e esgoto'!Z61</f>
        <v>#DIV/0!</v>
      </c>
      <c r="Y61" s="60" t="e">
        <f>'Base de Dados - Água e esgoto'!AA60/'Base de Dados - Água e esgoto'!AA61</f>
        <v>#DIV/0!</v>
      </c>
    </row>
    <row r="62" spans="1:25" ht="15" customHeight="1" x14ac:dyDescent="0.25">
      <c r="A62" s="72" t="s">
        <v>261</v>
      </c>
      <c r="B62" s="73" t="s">
        <v>601</v>
      </c>
      <c r="C62" s="73" t="s">
        <v>23</v>
      </c>
      <c r="D62" s="73" t="s">
        <v>79</v>
      </c>
      <c r="E62" s="60" t="e">
        <f>'Base de Dados - Água e esgoto'!G62/'Base de Dados - Água e esgoto'!G60</f>
        <v>#DIV/0!</v>
      </c>
      <c r="F62" s="60" t="e">
        <f>'Base de Dados - Água e esgoto'!H62/'Base de Dados - Água e esgoto'!H60</f>
        <v>#DIV/0!</v>
      </c>
      <c r="G62" s="60" t="e">
        <f>'Base de Dados - Água e esgoto'!I62/'Base de Dados - Água e esgoto'!I60</f>
        <v>#DIV/0!</v>
      </c>
      <c r="H62" s="60" t="e">
        <f>'Base de Dados - Água e esgoto'!J62/'Base de Dados - Água e esgoto'!J60</f>
        <v>#DIV/0!</v>
      </c>
      <c r="I62" s="60" t="e">
        <f>'Base de Dados - Água e esgoto'!K62/'Base de Dados - Água e esgoto'!K60</f>
        <v>#DIV/0!</v>
      </c>
      <c r="J62" s="60" t="e">
        <f>'Base de Dados - Água e esgoto'!L62/'Base de Dados - Água e esgoto'!L60</f>
        <v>#DIV/0!</v>
      </c>
      <c r="K62" s="60" t="e">
        <f>'Base de Dados - Água e esgoto'!M62/'Base de Dados - Água e esgoto'!M60</f>
        <v>#DIV/0!</v>
      </c>
      <c r="L62" s="60" t="e">
        <f>'Base de Dados - Água e esgoto'!N62/'Base de Dados - Água e esgoto'!N60</f>
        <v>#DIV/0!</v>
      </c>
      <c r="M62" s="60" t="e">
        <f>'Base de Dados - Água e esgoto'!O62/'Base de Dados - Água e esgoto'!O60</f>
        <v>#DIV/0!</v>
      </c>
      <c r="N62" s="60" t="e">
        <f>'Base de Dados - Água e esgoto'!P62/'Base de Dados - Água e esgoto'!P60</f>
        <v>#DIV/0!</v>
      </c>
      <c r="O62" s="60" t="e">
        <f>'Base de Dados - Água e esgoto'!Q62/'Base de Dados - Água e esgoto'!Q60</f>
        <v>#DIV/0!</v>
      </c>
      <c r="P62" s="60" t="e">
        <f>'Base de Dados - Água e esgoto'!R62/'Base de Dados - Água e esgoto'!R60</f>
        <v>#DIV/0!</v>
      </c>
      <c r="Q62" s="60" t="e">
        <f>'Base de Dados - Água e esgoto'!S62/'Base de Dados - Água e esgoto'!S60</f>
        <v>#DIV/0!</v>
      </c>
      <c r="R62" s="60" t="e">
        <f>'Base de Dados - Água e esgoto'!T62/'Base de Dados - Água e esgoto'!T60</f>
        <v>#DIV/0!</v>
      </c>
      <c r="S62" s="60" t="e">
        <f>'Base de Dados - Água e esgoto'!U62/'Base de Dados - Água e esgoto'!U60</f>
        <v>#DIV/0!</v>
      </c>
      <c r="T62" s="60" t="e">
        <f>'Base de Dados - Água e esgoto'!V62/'Base de Dados - Água e esgoto'!V60</f>
        <v>#DIV/0!</v>
      </c>
      <c r="U62" s="60" t="e">
        <f>'Base de Dados - Água e esgoto'!W62/'Base de Dados - Água e esgoto'!W60</f>
        <v>#DIV/0!</v>
      </c>
      <c r="V62" s="60" t="e">
        <f>'Base de Dados - Água e esgoto'!X62/'Base de Dados - Água e esgoto'!X60</f>
        <v>#DIV/0!</v>
      </c>
      <c r="W62" s="60" t="e">
        <f>'Base de Dados - Água e esgoto'!Y62/'Base de Dados - Água e esgoto'!Y60</f>
        <v>#DIV/0!</v>
      </c>
      <c r="X62" s="60" t="e">
        <f>'Base de Dados - Água e esgoto'!Z62/'Base de Dados - Água e esgoto'!Z60</f>
        <v>#DIV/0!</v>
      </c>
      <c r="Y62" s="60" t="e">
        <f>'Base de Dados - Água e esgoto'!AA62/'Base de Dados - Água e esgoto'!AA60</f>
        <v>#DIV/0!</v>
      </c>
    </row>
    <row r="63" spans="1:25" ht="15" customHeight="1" x14ac:dyDescent="0.25">
      <c r="A63" s="74" t="s">
        <v>485</v>
      </c>
      <c r="B63" s="66" t="s">
        <v>602</v>
      </c>
      <c r="C63" s="66" t="s">
        <v>23</v>
      </c>
      <c r="D63" s="66" t="s">
        <v>207</v>
      </c>
      <c r="E63" s="78">
        <f>'Base de Dados - Água e esgoto'!G63</f>
        <v>0</v>
      </c>
      <c r="F63" s="78">
        <f>'Base de Dados - Água e esgoto'!H63</f>
        <v>0</v>
      </c>
      <c r="G63" s="78">
        <f>'Base de Dados - Água e esgoto'!I63</f>
        <v>0</v>
      </c>
      <c r="H63" s="78">
        <f>'Base de Dados - Água e esgoto'!J63</f>
        <v>0</v>
      </c>
      <c r="I63" s="78">
        <f>'Base de Dados - Água e esgoto'!K63</f>
        <v>0</v>
      </c>
      <c r="J63" s="78">
        <f>'Base de Dados - Água e esgoto'!L63</f>
        <v>0</v>
      </c>
      <c r="K63" s="78">
        <f>'Base de Dados - Água e esgoto'!M63</f>
        <v>0</v>
      </c>
      <c r="L63" s="78">
        <f>'Base de Dados - Água e esgoto'!N63</f>
        <v>0</v>
      </c>
      <c r="M63" s="78">
        <f>'Base de Dados - Água e esgoto'!O63</f>
        <v>0</v>
      </c>
      <c r="N63" s="78">
        <f>'Base de Dados - Água e esgoto'!P63</f>
        <v>0</v>
      </c>
      <c r="O63" s="78">
        <f>'Base de Dados - Água e esgoto'!Q63</f>
        <v>0</v>
      </c>
      <c r="P63" s="78">
        <f>'Base de Dados - Água e esgoto'!R63</f>
        <v>0</v>
      </c>
      <c r="Q63" s="78">
        <f>'Base de Dados - Água e esgoto'!S63</f>
        <v>0</v>
      </c>
      <c r="R63" s="78">
        <f>'Base de Dados - Água e esgoto'!T63</f>
        <v>0</v>
      </c>
      <c r="S63" s="78">
        <f>'Base de Dados - Água e esgoto'!U63</f>
        <v>0</v>
      </c>
      <c r="T63" s="78">
        <f>'Base de Dados - Água e esgoto'!V63</f>
        <v>0</v>
      </c>
      <c r="U63" s="78">
        <f>'Base de Dados - Água e esgoto'!W63</f>
        <v>0</v>
      </c>
      <c r="V63" s="78">
        <f>'Base de Dados - Água e esgoto'!X63</f>
        <v>0</v>
      </c>
      <c r="W63" s="78">
        <f>'Base de Dados - Água e esgoto'!Y63</f>
        <v>0</v>
      </c>
      <c r="X63" s="78">
        <f>'Base de Dados - Água e esgoto'!Z63</f>
        <v>0</v>
      </c>
      <c r="Y63" s="78">
        <f>'Base de Dados - Água e esgoto'!AA63</f>
        <v>0</v>
      </c>
    </row>
    <row r="64" spans="1:25" ht="15" customHeight="1" x14ac:dyDescent="0.25">
      <c r="A64" s="72" t="s">
        <v>262</v>
      </c>
      <c r="B64" s="73" t="s">
        <v>603</v>
      </c>
      <c r="C64" s="73" t="s">
        <v>23</v>
      </c>
      <c r="D64" s="73" t="s">
        <v>207</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row>
    <row r="65" spans="1:33" ht="15" customHeight="1" x14ac:dyDescent="0.25">
      <c r="A65" s="74" t="s">
        <v>486</v>
      </c>
      <c r="B65" s="73" t="s">
        <v>604</v>
      </c>
      <c r="C65" s="66" t="s">
        <v>23</v>
      </c>
      <c r="D65" s="66" t="s">
        <v>207</v>
      </c>
      <c r="E65" s="78">
        <f>'Base de Dados - Água e esgoto'!G65</f>
        <v>0</v>
      </c>
      <c r="F65" s="78">
        <f>'Base de Dados - Água e esgoto'!H65</f>
        <v>0</v>
      </c>
      <c r="G65" s="78">
        <f>'Base de Dados - Água e esgoto'!I65</f>
        <v>0</v>
      </c>
      <c r="H65" s="78">
        <f>'Base de Dados - Água e esgoto'!J65</f>
        <v>0</v>
      </c>
      <c r="I65" s="78">
        <f>'Base de Dados - Água e esgoto'!K65</f>
        <v>0</v>
      </c>
      <c r="J65" s="78">
        <f>'Base de Dados - Água e esgoto'!L65</f>
        <v>0</v>
      </c>
      <c r="K65" s="78">
        <f>'Base de Dados - Água e esgoto'!M65</f>
        <v>0</v>
      </c>
      <c r="L65" s="78">
        <f>'Base de Dados - Água e esgoto'!N65</f>
        <v>0</v>
      </c>
      <c r="M65" s="78">
        <f>'Base de Dados - Água e esgoto'!O65</f>
        <v>0</v>
      </c>
      <c r="N65" s="78">
        <f>'Base de Dados - Água e esgoto'!P65</f>
        <v>0</v>
      </c>
      <c r="O65" s="78">
        <f>'Base de Dados - Água e esgoto'!Q65</f>
        <v>0</v>
      </c>
      <c r="P65" s="78">
        <f>'Base de Dados - Água e esgoto'!R65</f>
        <v>0</v>
      </c>
      <c r="Q65" s="78">
        <f>'Base de Dados - Água e esgoto'!S65</f>
        <v>0</v>
      </c>
      <c r="R65" s="78">
        <f>'Base de Dados - Água e esgoto'!T65</f>
        <v>0</v>
      </c>
      <c r="S65" s="78">
        <f>'Base de Dados - Água e esgoto'!U65</f>
        <v>0</v>
      </c>
      <c r="T65" s="78">
        <f>'Base de Dados - Água e esgoto'!V65</f>
        <v>0</v>
      </c>
      <c r="U65" s="78">
        <f>'Base de Dados - Água e esgoto'!W65</f>
        <v>0</v>
      </c>
      <c r="V65" s="78">
        <f>'Base de Dados - Água e esgoto'!X65</f>
        <v>0</v>
      </c>
      <c r="W65" s="78">
        <f>'Base de Dados - Água e esgoto'!Y65</f>
        <v>0</v>
      </c>
      <c r="X65" s="78">
        <f>'Base de Dados - Água e esgoto'!Z65</f>
        <v>0</v>
      </c>
      <c r="Y65" s="78">
        <f>'Base de Dados - Água e esgoto'!AA65</f>
        <v>0</v>
      </c>
    </row>
    <row r="66" spans="1:33" ht="15" customHeight="1" x14ac:dyDescent="0.25">
      <c r="A66" s="72" t="s">
        <v>487</v>
      </c>
      <c r="B66" s="66" t="s">
        <v>605</v>
      </c>
      <c r="C66" s="73" t="s">
        <v>23</v>
      </c>
      <c r="D66" s="73" t="s">
        <v>207</v>
      </c>
      <c r="E66" s="78">
        <f>'Base de Dados - Água e esgoto'!G66</f>
        <v>0</v>
      </c>
      <c r="F66" s="78">
        <f>'Base de Dados - Água e esgoto'!H66</f>
        <v>0</v>
      </c>
      <c r="G66" s="78">
        <f>'Base de Dados - Água e esgoto'!I66</f>
        <v>0</v>
      </c>
      <c r="H66" s="78">
        <f>'Base de Dados - Água e esgoto'!J66</f>
        <v>0</v>
      </c>
      <c r="I66" s="78">
        <f>'Base de Dados - Água e esgoto'!K66</f>
        <v>0</v>
      </c>
      <c r="J66" s="78">
        <f>'Base de Dados - Água e esgoto'!L66</f>
        <v>0</v>
      </c>
      <c r="K66" s="78">
        <f>'Base de Dados - Água e esgoto'!M66</f>
        <v>0</v>
      </c>
      <c r="L66" s="78">
        <f>'Base de Dados - Água e esgoto'!N66</f>
        <v>0</v>
      </c>
      <c r="M66" s="78">
        <f>'Base de Dados - Água e esgoto'!O66</f>
        <v>0</v>
      </c>
      <c r="N66" s="78">
        <f>'Base de Dados - Água e esgoto'!P66</f>
        <v>0</v>
      </c>
      <c r="O66" s="78">
        <f>'Base de Dados - Água e esgoto'!Q66</f>
        <v>0</v>
      </c>
      <c r="P66" s="78">
        <f>'Base de Dados - Água e esgoto'!R66</f>
        <v>0</v>
      </c>
      <c r="Q66" s="78">
        <f>'Base de Dados - Água e esgoto'!S66</f>
        <v>0</v>
      </c>
      <c r="R66" s="78">
        <f>'Base de Dados - Água e esgoto'!T66</f>
        <v>0</v>
      </c>
      <c r="S66" s="78">
        <f>'Base de Dados - Água e esgoto'!U66</f>
        <v>0</v>
      </c>
      <c r="T66" s="78">
        <f>'Base de Dados - Água e esgoto'!V66</f>
        <v>0</v>
      </c>
      <c r="U66" s="78">
        <f>'Base de Dados - Água e esgoto'!W66</f>
        <v>0</v>
      </c>
      <c r="V66" s="78">
        <f>'Base de Dados - Água e esgoto'!X66</f>
        <v>0</v>
      </c>
      <c r="W66" s="78">
        <f>'Base de Dados - Água e esgoto'!Y66</f>
        <v>0</v>
      </c>
      <c r="X66" s="78">
        <f>'Base de Dados - Água e esgoto'!Z66</f>
        <v>0</v>
      </c>
      <c r="Y66" s="78">
        <f>'Base de Dados - Água e esgoto'!AA66</f>
        <v>0</v>
      </c>
    </row>
    <row r="67" spans="1:33" ht="15" customHeight="1" x14ac:dyDescent="0.25">
      <c r="A67" s="74" t="s">
        <v>263</v>
      </c>
      <c r="B67" s="73" t="s">
        <v>606</v>
      </c>
      <c r="C67" s="66" t="s">
        <v>23</v>
      </c>
      <c r="D67" s="66" t="s">
        <v>207</v>
      </c>
      <c r="E67" s="78">
        <f>'Base de Dados - Água e esgoto'!G67</f>
        <v>0</v>
      </c>
      <c r="F67" s="78">
        <f>'Base de Dados - Água e esgoto'!H67</f>
        <v>0</v>
      </c>
      <c r="G67" s="78">
        <f>'Base de Dados - Água e esgoto'!I67</f>
        <v>0</v>
      </c>
      <c r="H67" s="78">
        <f>'Base de Dados - Água e esgoto'!J67</f>
        <v>0</v>
      </c>
      <c r="I67" s="78">
        <f>'Base de Dados - Água e esgoto'!K67</f>
        <v>0</v>
      </c>
      <c r="J67" s="78">
        <f>'Base de Dados - Água e esgoto'!L67</f>
        <v>0</v>
      </c>
      <c r="K67" s="78">
        <f>'Base de Dados - Água e esgoto'!M67</f>
        <v>0</v>
      </c>
      <c r="L67" s="78">
        <f>'Base de Dados - Água e esgoto'!N67</f>
        <v>0</v>
      </c>
      <c r="M67" s="78">
        <f>'Base de Dados - Água e esgoto'!O67</f>
        <v>0</v>
      </c>
      <c r="N67" s="78">
        <f>'Base de Dados - Água e esgoto'!P67</f>
        <v>0</v>
      </c>
      <c r="O67" s="78">
        <f>'Base de Dados - Água e esgoto'!Q67</f>
        <v>0</v>
      </c>
      <c r="P67" s="78">
        <f>'Base de Dados - Água e esgoto'!R67</f>
        <v>0</v>
      </c>
      <c r="Q67" s="78">
        <f>'Base de Dados - Água e esgoto'!S67</f>
        <v>0</v>
      </c>
      <c r="R67" s="78">
        <f>'Base de Dados - Água e esgoto'!T67</f>
        <v>0</v>
      </c>
      <c r="S67" s="78">
        <f>'Base de Dados - Água e esgoto'!U67</f>
        <v>0</v>
      </c>
      <c r="T67" s="78">
        <f>'Base de Dados - Água e esgoto'!V67</f>
        <v>0</v>
      </c>
      <c r="U67" s="78">
        <f>'Base de Dados - Água e esgoto'!W67</f>
        <v>0</v>
      </c>
      <c r="V67" s="78">
        <f>'Base de Dados - Água e esgoto'!X67</f>
        <v>0</v>
      </c>
      <c r="W67" s="78">
        <f>'Base de Dados - Água e esgoto'!Y67</f>
        <v>0</v>
      </c>
      <c r="X67" s="78">
        <f>'Base de Dados - Água e esgoto'!Z67</f>
        <v>0</v>
      </c>
      <c r="Y67" s="78">
        <f>'Base de Dados - Água e esgoto'!AA67</f>
        <v>0</v>
      </c>
    </row>
    <row r="68" spans="1:33" ht="15" customHeight="1" x14ac:dyDescent="0.25">
      <c r="A68" s="72" t="s">
        <v>488</v>
      </c>
      <c r="B68" s="73" t="s">
        <v>607</v>
      </c>
      <c r="C68" s="73" t="s">
        <v>23</v>
      </c>
      <c r="D68" s="73" t="s">
        <v>207</v>
      </c>
      <c r="E68" s="78">
        <f>'Base de Dados - Água e esgoto'!G68</f>
        <v>0</v>
      </c>
      <c r="F68" s="78">
        <f>'Base de Dados - Água e esgoto'!H68</f>
        <v>0</v>
      </c>
      <c r="G68" s="78">
        <f>'Base de Dados - Água e esgoto'!I68</f>
        <v>0</v>
      </c>
      <c r="H68" s="78">
        <f>'Base de Dados - Água e esgoto'!J68</f>
        <v>0</v>
      </c>
      <c r="I68" s="78">
        <f>'Base de Dados - Água e esgoto'!K68</f>
        <v>0</v>
      </c>
      <c r="J68" s="78">
        <f>'Base de Dados - Água e esgoto'!L68</f>
        <v>0</v>
      </c>
      <c r="K68" s="78">
        <f>'Base de Dados - Água e esgoto'!M68</f>
        <v>0</v>
      </c>
      <c r="L68" s="78">
        <f>'Base de Dados - Água e esgoto'!N68</f>
        <v>0</v>
      </c>
      <c r="M68" s="78">
        <f>'Base de Dados - Água e esgoto'!O68</f>
        <v>0</v>
      </c>
      <c r="N68" s="78">
        <f>'Base de Dados - Água e esgoto'!P68</f>
        <v>0</v>
      </c>
      <c r="O68" s="78">
        <f>'Base de Dados - Água e esgoto'!Q68</f>
        <v>0</v>
      </c>
      <c r="P68" s="78">
        <f>'Base de Dados - Água e esgoto'!R68</f>
        <v>0</v>
      </c>
      <c r="Q68" s="78">
        <f>'Base de Dados - Água e esgoto'!S68</f>
        <v>0</v>
      </c>
      <c r="R68" s="78">
        <f>'Base de Dados - Água e esgoto'!T68</f>
        <v>0</v>
      </c>
      <c r="S68" s="78">
        <f>'Base de Dados - Água e esgoto'!U68</f>
        <v>0</v>
      </c>
      <c r="T68" s="78">
        <f>'Base de Dados - Água e esgoto'!V68</f>
        <v>0</v>
      </c>
      <c r="U68" s="78">
        <f>'Base de Dados - Água e esgoto'!W68</f>
        <v>0</v>
      </c>
      <c r="V68" s="78">
        <f>'Base de Dados - Água e esgoto'!X68</f>
        <v>0</v>
      </c>
      <c r="W68" s="78">
        <f>'Base de Dados - Água e esgoto'!Y68</f>
        <v>0</v>
      </c>
      <c r="X68" s="78">
        <f>'Base de Dados - Água e esgoto'!Z68</f>
        <v>0</v>
      </c>
      <c r="Y68" s="78">
        <f>'Base de Dados - Água e esgoto'!AA68</f>
        <v>0</v>
      </c>
    </row>
    <row r="69" spans="1:33" ht="15" customHeight="1" x14ac:dyDescent="0.25">
      <c r="A69" s="74" t="s">
        <v>489</v>
      </c>
      <c r="B69" s="66" t="s">
        <v>608</v>
      </c>
      <c r="C69" s="66" t="s">
        <v>23</v>
      </c>
      <c r="D69" s="66" t="s">
        <v>207</v>
      </c>
      <c r="E69" s="78">
        <f>'Base de Dados - Água e esgoto'!G69</f>
        <v>0</v>
      </c>
      <c r="F69" s="78">
        <f>'Base de Dados - Água e esgoto'!H69</f>
        <v>0</v>
      </c>
      <c r="G69" s="78">
        <f>'Base de Dados - Água e esgoto'!I69</f>
        <v>0</v>
      </c>
      <c r="H69" s="78">
        <f>'Base de Dados - Água e esgoto'!J69</f>
        <v>0</v>
      </c>
      <c r="I69" s="78">
        <f>'Base de Dados - Água e esgoto'!K69</f>
        <v>0</v>
      </c>
      <c r="J69" s="78">
        <f>'Base de Dados - Água e esgoto'!L69</f>
        <v>0</v>
      </c>
      <c r="K69" s="78">
        <f>'Base de Dados - Água e esgoto'!M69</f>
        <v>0</v>
      </c>
      <c r="L69" s="78">
        <f>'Base de Dados - Água e esgoto'!N69</f>
        <v>0</v>
      </c>
      <c r="M69" s="78">
        <f>'Base de Dados - Água e esgoto'!O69</f>
        <v>0</v>
      </c>
      <c r="N69" s="78">
        <f>'Base de Dados - Água e esgoto'!P69</f>
        <v>0</v>
      </c>
      <c r="O69" s="78">
        <f>'Base de Dados - Água e esgoto'!Q69</f>
        <v>0</v>
      </c>
      <c r="P69" s="78">
        <f>'Base de Dados - Água e esgoto'!R69</f>
        <v>0</v>
      </c>
      <c r="Q69" s="78">
        <f>'Base de Dados - Água e esgoto'!S69</f>
        <v>0</v>
      </c>
      <c r="R69" s="78">
        <f>'Base de Dados - Água e esgoto'!T69</f>
        <v>0</v>
      </c>
      <c r="S69" s="78">
        <f>'Base de Dados - Água e esgoto'!U69</f>
        <v>0</v>
      </c>
      <c r="T69" s="78">
        <f>'Base de Dados - Água e esgoto'!V69</f>
        <v>0</v>
      </c>
      <c r="U69" s="78">
        <f>'Base de Dados - Água e esgoto'!W69</f>
        <v>0</v>
      </c>
      <c r="V69" s="78">
        <f>'Base de Dados - Água e esgoto'!X69</f>
        <v>0</v>
      </c>
      <c r="W69" s="78">
        <f>'Base de Dados - Água e esgoto'!Y69</f>
        <v>0</v>
      </c>
      <c r="X69" s="78">
        <f>'Base de Dados - Água e esgoto'!Z69</f>
        <v>0</v>
      </c>
      <c r="Y69" s="78">
        <f>'Base de Dados - Água e esgoto'!AA69</f>
        <v>0</v>
      </c>
    </row>
    <row r="70" spans="1:33" s="387" customFormat="1" ht="5.25" customHeight="1" x14ac:dyDescent="0.25">
      <c r="A70" s="383"/>
      <c r="B70" s="384"/>
      <c r="C70" s="384"/>
      <c r="D70" s="384"/>
      <c r="E70" s="385"/>
      <c r="F70" s="385"/>
      <c r="G70" s="385"/>
      <c r="H70" s="385"/>
      <c r="I70" s="385"/>
      <c r="J70" s="386"/>
      <c r="K70" s="386"/>
      <c r="L70" s="386"/>
      <c r="M70" s="386"/>
      <c r="N70" s="386"/>
      <c r="O70" s="386"/>
      <c r="P70" s="386"/>
      <c r="Q70" s="386"/>
      <c r="R70" s="386"/>
      <c r="S70" s="386"/>
      <c r="T70" s="386"/>
      <c r="U70" s="386"/>
      <c r="V70" s="386"/>
      <c r="W70" s="386"/>
      <c r="X70" s="386"/>
      <c r="Y70" s="386"/>
      <c r="Z70" s="386"/>
      <c r="AA70" s="386"/>
      <c r="AB70" s="386"/>
      <c r="AC70" s="386"/>
      <c r="AD70" s="386"/>
      <c r="AE70" s="386"/>
      <c r="AF70" s="386"/>
      <c r="AG70" s="386"/>
    </row>
    <row r="71" spans="1:33" x14ac:dyDescent="0.25">
      <c r="A71" s="72" t="s">
        <v>624</v>
      </c>
      <c r="B71" s="73" t="s">
        <v>638</v>
      </c>
      <c r="C71" s="73" t="s">
        <v>23</v>
      </c>
      <c r="D71" s="73" t="s">
        <v>639</v>
      </c>
      <c r="E71" s="78">
        <f>'Base de Dados - Água e esgoto'!G70</f>
        <v>0</v>
      </c>
      <c r="F71" s="78">
        <f>'Base de Dados - Água e esgoto'!H70</f>
        <v>0</v>
      </c>
      <c r="G71" s="78">
        <f>'Base de Dados - Água e esgoto'!I70</f>
        <v>0</v>
      </c>
      <c r="H71" s="78">
        <f>'Base de Dados - Água e esgoto'!J70</f>
        <v>0</v>
      </c>
      <c r="I71" s="78">
        <f>'Base de Dados - Água e esgoto'!K70</f>
        <v>0</v>
      </c>
      <c r="J71" s="78">
        <f>'Base de Dados - Água e esgoto'!L70</f>
        <v>0</v>
      </c>
      <c r="K71" s="78">
        <f>'Base de Dados - Água e esgoto'!M70</f>
        <v>0</v>
      </c>
      <c r="L71" s="78">
        <f>'Base de Dados - Água e esgoto'!N70</f>
        <v>0</v>
      </c>
      <c r="M71" s="78">
        <f>'Base de Dados - Água e esgoto'!O70</f>
        <v>0</v>
      </c>
      <c r="N71" s="78">
        <f>'Base de Dados - Água e esgoto'!P70</f>
        <v>0</v>
      </c>
      <c r="O71" s="78">
        <f>'Base de Dados - Água e esgoto'!Q70</f>
        <v>0</v>
      </c>
      <c r="P71" s="78">
        <f>'Base de Dados - Água e esgoto'!R70</f>
        <v>0</v>
      </c>
      <c r="Q71" s="78">
        <f>'Base de Dados - Água e esgoto'!S70</f>
        <v>0</v>
      </c>
      <c r="R71" s="78">
        <f>'Base de Dados - Água e esgoto'!T70</f>
        <v>0</v>
      </c>
      <c r="S71" s="78">
        <f>'Base de Dados - Água e esgoto'!U70</f>
        <v>0</v>
      </c>
      <c r="T71" s="78">
        <f>'Base de Dados - Água e esgoto'!V70</f>
        <v>0</v>
      </c>
      <c r="U71" s="78">
        <f>'Base de Dados - Água e esgoto'!W70</f>
        <v>0</v>
      </c>
      <c r="V71" s="78">
        <f>'Base de Dados - Água e esgoto'!X70</f>
        <v>0</v>
      </c>
      <c r="W71" s="78">
        <f>'Base de Dados - Água e esgoto'!Y70</f>
        <v>0</v>
      </c>
      <c r="X71" s="78">
        <f>'Base de Dados - Água e esgoto'!Z70</f>
        <v>0</v>
      </c>
      <c r="Y71" s="78">
        <f>'Base de Dados - Água e esgoto'!AA70</f>
        <v>0</v>
      </c>
    </row>
    <row r="72" spans="1:33" x14ac:dyDescent="0.25">
      <c r="A72" s="74" t="s">
        <v>626</v>
      </c>
      <c r="B72" s="150" t="s">
        <v>640</v>
      </c>
      <c r="C72" s="66" t="s">
        <v>23</v>
      </c>
      <c r="D72" s="66" t="s">
        <v>639</v>
      </c>
      <c r="E72" s="78">
        <f>'Base de Dados - Água e esgoto'!G71</f>
        <v>0</v>
      </c>
      <c r="F72" s="78">
        <f>'Base de Dados - Água e esgoto'!H71</f>
        <v>0</v>
      </c>
      <c r="G72" s="78">
        <f>'Base de Dados - Água e esgoto'!I71</f>
        <v>0</v>
      </c>
      <c r="H72" s="78">
        <f>'Base de Dados - Água e esgoto'!J71</f>
        <v>0</v>
      </c>
      <c r="I72" s="78">
        <f>'Base de Dados - Água e esgoto'!K71</f>
        <v>0</v>
      </c>
      <c r="J72" s="78">
        <f>'Base de Dados - Água e esgoto'!L71</f>
        <v>0</v>
      </c>
      <c r="K72" s="78">
        <f>'Base de Dados - Água e esgoto'!M71</f>
        <v>0</v>
      </c>
      <c r="L72" s="78">
        <f>'Base de Dados - Água e esgoto'!N71</f>
        <v>0</v>
      </c>
      <c r="M72" s="78">
        <f>'Base de Dados - Água e esgoto'!O71</f>
        <v>0</v>
      </c>
      <c r="N72" s="78">
        <f>'Base de Dados - Água e esgoto'!P71</f>
        <v>0</v>
      </c>
      <c r="O72" s="78">
        <f>'Base de Dados - Água e esgoto'!Q71</f>
        <v>0</v>
      </c>
      <c r="P72" s="78">
        <f>'Base de Dados - Água e esgoto'!R71</f>
        <v>0</v>
      </c>
      <c r="Q72" s="78">
        <f>'Base de Dados - Água e esgoto'!S71</f>
        <v>0</v>
      </c>
      <c r="R72" s="78">
        <f>'Base de Dados - Água e esgoto'!T71</f>
        <v>0</v>
      </c>
      <c r="S72" s="78">
        <f>'Base de Dados - Água e esgoto'!U71</f>
        <v>0</v>
      </c>
      <c r="T72" s="78">
        <f>'Base de Dados - Água e esgoto'!V71</f>
        <v>0</v>
      </c>
      <c r="U72" s="78">
        <f>'Base de Dados - Água e esgoto'!W71</f>
        <v>0</v>
      </c>
      <c r="V72" s="78">
        <f>'Base de Dados - Água e esgoto'!X71</f>
        <v>0</v>
      </c>
      <c r="W72" s="78">
        <f>'Base de Dados - Água e esgoto'!Y71</f>
        <v>0</v>
      </c>
      <c r="X72" s="78">
        <f>'Base de Dados - Água e esgoto'!Z71</f>
        <v>0</v>
      </c>
      <c r="Y72" s="78">
        <f>'Base de Dados - Água e esgoto'!AA71</f>
        <v>0</v>
      </c>
    </row>
    <row r="73" spans="1:33" x14ac:dyDescent="0.25">
      <c r="A73" s="72" t="s">
        <v>628</v>
      </c>
      <c r="B73" s="263" t="s">
        <v>641</v>
      </c>
      <c r="C73" s="73" t="s">
        <v>23</v>
      </c>
      <c r="D73" s="73" t="s">
        <v>639</v>
      </c>
      <c r="E73" s="78">
        <f>'Base de Dados - Água e esgoto'!G72</f>
        <v>0</v>
      </c>
      <c r="F73" s="78">
        <f>'Base de Dados - Água e esgoto'!H72</f>
        <v>0</v>
      </c>
      <c r="G73" s="78">
        <f>'Base de Dados - Água e esgoto'!I72</f>
        <v>0</v>
      </c>
      <c r="H73" s="78">
        <f>'Base de Dados - Água e esgoto'!J72</f>
        <v>0</v>
      </c>
      <c r="I73" s="78">
        <f>'Base de Dados - Água e esgoto'!K72</f>
        <v>0</v>
      </c>
      <c r="J73" s="78">
        <f>'Base de Dados - Água e esgoto'!L72</f>
        <v>0</v>
      </c>
      <c r="K73" s="78">
        <f>'Base de Dados - Água e esgoto'!M72</f>
        <v>0</v>
      </c>
      <c r="L73" s="78">
        <f>'Base de Dados - Água e esgoto'!N72</f>
        <v>0</v>
      </c>
      <c r="M73" s="78">
        <f>'Base de Dados - Água e esgoto'!O72</f>
        <v>0</v>
      </c>
      <c r="N73" s="78">
        <f>'Base de Dados - Água e esgoto'!P72</f>
        <v>0</v>
      </c>
      <c r="O73" s="78">
        <f>'Base de Dados - Água e esgoto'!Q72</f>
        <v>0</v>
      </c>
      <c r="P73" s="78">
        <f>'Base de Dados - Água e esgoto'!R72</f>
        <v>0</v>
      </c>
      <c r="Q73" s="78">
        <f>'Base de Dados - Água e esgoto'!S72</f>
        <v>0</v>
      </c>
      <c r="R73" s="78">
        <f>'Base de Dados - Água e esgoto'!T72</f>
        <v>0</v>
      </c>
      <c r="S73" s="78">
        <f>'Base de Dados - Água e esgoto'!U72</f>
        <v>0</v>
      </c>
      <c r="T73" s="78">
        <f>'Base de Dados - Água e esgoto'!V72</f>
        <v>0</v>
      </c>
      <c r="U73" s="78">
        <f>'Base de Dados - Água e esgoto'!W72</f>
        <v>0</v>
      </c>
      <c r="V73" s="78">
        <f>'Base de Dados - Água e esgoto'!X72</f>
        <v>0</v>
      </c>
      <c r="W73" s="78">
        <f>'Base de Dados - Água e esgoto'!Y72</f>
        <v>0</v>
      </c>
      <c r="X73" s="78">
        <f>'Base de Dados - Água e esgoto'!Z72</f>
        <v>0</v>
      </c>
      <c r="Y73" s="78">
        <f>'Base de Dados - Água e esgoto'!AA72</f>
        <v>0</v>
      </c>
    </row>
    <row r="74" spans="1:33" x14ac:dyDescent="0.25">
      <c r="A74" s="74" t="s">
        <v>630</v>
      </c>
      <c r="B74" s="66" t="s">
        <v>642</v>
      </c>
      <c r="C74" s="66" t="s">
        <v>23</v>
      </c>
      <c r="D74" s="66" t="s">
        <v>639</v>
      </c>
      <c r="E74" s="78">
        <f>'Base de Dados - Água e esgoto'!G73</f>
        <v>0</v>
      </c>
      <c r="F74" s="78">
        <f>'Base de Dados - Água e esgoto'!H73</f>
        <v>0</v>
      </c>
      <c r="G74" s="78">
        <f>'Base de Dados - Água e esgoto'!I73</f>
        <v>0</v>
      </c>
      <c r="H74" s="78">
        <f>'Base de Dados - Água e esgoto'!J73</f>
        <v>0</v>
      </c>
      <c r="I74" s="78">
        <f>'Base de Dados - Água e esgoto'!K73</f>
        <v>0</v>
      </c>
      <c r="J74" s="78">
        <f>'Base de Dados - Água e esgoto'!L73</f>
        <v>0</v>
      </c>
      <c r="K74" s="78">
        <f>'Base de Dados - Água e esgoto'!M73</f>
        <v>0</v>
      </c>
      <c r="L74" s="78">
        <f>'Base de Dados - Água e esgoto'!N73</f>
        <v>0</v>
      </c>
      <c r="M74" s="78">
        <f>'Base de Dados - Água e esgoto'!O73</f>
        <v>0</v>
      </c>
      <c r="N74" s="78">
        <f>'Base de Dados - Água e esgoto'!P73</f>
        <v>0</v>
      </c>
      <c r="O74" s="78">
        <f>'Base de Dados - Água e esgoto'!Q73</f>
        <v>0</v>
      </c>
      <c r="P74" s="78">
        <f>'Base de Dados - Água e esgoto'!R73</f>
        <v>0</v>
      </c>
      <c r="Q74" s="78">
        <f>'Base de Dados - Água e esgoto'!S73</f>
        <v>0</v>
      </c>
      <c r="R74" s="78">
        <f>'Base de Dados - Água e esgoto'!T73</f>
        <v>0</v>
      </c>
      <c r="S74" s="78">
        <f>'Base de Dados - Água e esgoto'!U73</f>
        <v>0</v>
      </c>
      <c r="T74" s="78">
        <f>'Base de Dados - Água e esgoto'!V73</f>
        <v>0</v>
      </c>
      <c r="U74" s="78">
        <f>'Base de Dados - Água e esgoto'!W73</f>
        <v>0</v>
      </c>
      <c r="V74" s="78">
        <f>'Base de Dados - Água e esgoto'!X73</f>
        <v>0</v>
      </c>
      <c r="W74" s="78">
        <f>'Base de Dados - Água e esgoto'!Y73</f>
        <v>0</v>
      </c>
      <c r="X74" s="78">
        <f>'Base de Dados - Água e esgoto'!Z73</f>
        <v>0</v>
      </c>
      <c r="Y74" s="78">
        <f>'Base de Dados - Água e esgoto'!AA73</f>
        <v>0</v>
      </c>
    </row>
    <row r="75" spans="1:33" x14ac:dyDescent="0.25">
      <c r="A75" s="72" t="s">
        <v>632</v>
      </c>
      <c r="B75" s="73" t="s">
        <v>643</v>
      </c>
      <c r="C75" s="73" t="s">
        <v>23</v>
      </c>
      <c r="D75" s="73" t="s">
        <v>639</v>
      </c>
      <c r="E75" s="78">
        <f>'Base de Dados - Água e esgoto'!G74</f>
        <v>0</v>
      </c>
      <c r="F75" s="78">
        <f>'Base de Dados - Água e esgoto'!H74</f>
        <v>0</v>
      </c>
      <c r="G75" s="78">
        <f>'Base de Dados - Água e esgoto'!I74</f>
        <v>0</v>
      </c>
      <c r="H75" s="78">
        <f>'Base de Dados - Água e esgoto'!J74</f>
        <v>0</v>
      </c>
      <c r="I75" s="78">
        <f>'Base de Dados - Água e esgoto'!K74</f>
        <v>0</v>
      </c>
      <c r="J75" s="78">
        <f>'Base de Dados - Água e esgoto'!L74</f>
        <v>0</v>
      </c>
      <c r="K75" s="78">
        <f>'Base de Dados - Água e esgoto'!M74</f>
        <v>0</v>
      </c>
      <c r="L75" s="78">
        <f>'Base de Dados - Água e esgoto'!N74</f>
        <v>0</v>
      </c>
      <c r="M75" s="78">
        <f>'Base de Dados - Água e esgoto'!O74</f>
        <v>0</v>
      </c>
      <c r="N75" s="78">
        <f>'Base de Dados - Água e esgoto'!P74</f>
        <v>0</v>
      </c>
      <c r="O75" s="78">
        <f>'Base de Dados - Água e esgoto'!Q74</f>
        <v>0</v>
      </c>
      <c r="P75" s="78">
        <f>'Base de Dados - Água e esgoto'!R74</f>
        <v>0</v>
      </c>
      <c r="Q75" s="78">
        <f>'Base de Dados - Água e esgoto'!S74</f>
        <v>0</v>
      </c>
      <c r="R75" s="78">
        <f>'Base de Dados - Água e esgoto'!T74</f>
        <v>0</v>
      </c>
      <c r="S75" s="78">
        <f>'Base de Dados - Água e esgoto'!U74</f>
        <v>0</v>
      </c>
      <c r="T75" s="78">
        <f>'Base de Dados - Água e esgoto'!V74</f>
        <v>0</v>
      </c>
      <c r="U75" s="78">
        <f>'Base de Dados - Água e esgoto'!W74</f>
        <v>0</v>
      </c>
      <c r="V75" s="78">
        <f>'Base de Dados - Água e esgoto'!X74</f>
        <v>0</v>
      </c>
      <c r="W75" s="78">
        <f>'Base de Dados - Água e esgoto'!Y74</f>
        <v>0</v>
      </c>
      <c r="X75" s="78">
        <f>'Base de Dados - Água e esgoto'!Z74</f>
        <v>0</v>
      </c>
      <c r="Y75" s="78">
        <f>'Base de Dados - Água e esgoto'!AA74</f>
        <v>0</v>
      </c>
    </row>
    <row r="76" spans="1:33" x14ac:dyDescent="0.25">
      <c r="A76" s="74" t="s">
        <v>634</v>
      </c>
      <c r="B76" s="66" t="s">
        <v>644</v>
      </c>
      <c r="C76" s="66" t="s">
        <v>23</v>
      </c>
      <c r="D76" s="66" t="s">
        <v>639</v>
      </c>
      <c r="E76" s="78">
        <f>'Base de Dados - Água e esgoto'!G75</f>
        <v>0</v>
      </c>
      <c r="F76" s="78">
        <f>'Base de Dados - Água e esgoto'!H75</f>
        <v>0</v>
      </c>
      <c r="G76" s="78">
        <f>'Base de Dados - Água e esgoto'!I75</f>
        <v>0</v>
      </c>
      <c r="H76" s="78">
        <f>'Base de Dados - Água e esgoto'!J75</f>
        <v>0</v>
      </c>
      <c r="I76" s="78">
        <f>'Base de Dados - Água e esgoto'!K75</f>
        <v>0</v>
      </c>
      <c r="J76" s="78">
        <f>'Base de Dados - Água e esgoto'!L75</f>
        <v>0</v>
      </c>
      <c r="K76" s="78">
        <f>'Base de Dados - Água e esgoto'!M75</f>
        <v>0</v>
      </c>
      <c r="L76" s="78">
        <f>'Base de Dados - Água e esgoto'!N75</f>
        <v>0</v>
      </c>
      <c r="M76" s="78">
        <f>'Base de Dados - Água e esgoto'!O75</f>
        <v>0</v>
      </c>
      <c r="N76" s="78">
        <f>'Base de Dados - Água e esgoto'!P75</f>
        <v>0</v>
      </c>
      <c r="O76" s="78">
        <f>'Base de Dados - Água e esgoto'!Q75</f>
        <v>0</v>
      </c>
      <c r="P76" s="78">
        <f>'Base de Dados - Água e esgoto'!R75</f>
        <v>0</v>
      </c>
      <c r="Q76" s="78">
        <f>'Base de Dados - Água e esgoto'!S75</f>
        <v>0</v>
      </c>
      <c r="R76" s="78">
        <f>'Base de Dados - Água e esgoto'!T75</f>
        <v>0</v>
      </c>
      <c r="S76" s="78">
        <f>'Base de Dados - Água e esgoto'!U75</f>
        <v>0</v>
      </c>
      <c r="T76" s="78">
        <f>'Base de Dados - Água e esgoto'!V75</f>
        <v>0</v>
      </c>
      <c r="U76" s="78">
        <f>'Base de Dados - Água e esgoto'!W75</f>
        <v>0</v>
      </c>
      <c r="V76" s="78">
        <f>'Base de Dados - Água e esgoto'!X75</f>
        <v>0</v>
      </c>
      <c r="W76" s="78">
        <f>'Base de Dados - Água e esgoto'!Y75</f>
        <v>0</v>
      </c>
      <c r="X76" s="78">
        <f>'Base de Dados - Água e esgoto'!Z75</f>
        <v>0</v>
      </c>
      <c r="Y76" s="78">
        <f>'Base de Dados - Água e esgoto'!AA75</f>
        <v>0</v>
      </c>
    </row>
    <row r="77" spans="1:33" x14ac:dyDescent="0.25">
      <c r="A77" s="72" t="s">
        <v>636</v>
      </c>
      <c r="B77" s="73" t="s">
        <v>645</v>
      </c>
      <c r="C77" s="73" t="s">
        <v>23</v>
      </c>
      <c r="D77" s="73" t="s">
        <v>231</v>
      </c>
      <c r="E77" s="78">
        <f>'Base de Dados - Água e esgoto'!G76</f>
        <v>0</v>
      </c>
      <c r="F77" s="78">
        <f>'Base de Dados - Água e esgoto'!H76</f>
        <v>0</v>
      </c>
      <c r="G77" s="78">
        <f>'Base de Dados - Água e esgoto'!I76</f>
        <v>0</v>
      </c>
      <c r="H77" s="78">
        <f>'Base de Dados - Água e esgoto'!J76</f>
        <v>0</v>
      </c>
      <c r="I77" s="78">
        <f>'Base de Dados - Água e esgoto'!K76</f>
        <v>0</v>
      </c>
      <c r="J77" s="78">
        <f>'Base de Dados - Água e esgoto'!L76</f>
        <v>0</v>
      </c>
      <c r="K77" s="78">
        <f>'Base de Dados - Água e esgoto'!M76</f>
        <v>0</v>
      </c>
      <c r="L77" s="78">
        <f>'Base de Dados - Água e esgoto'!N76</f>
        <v>0</v>
      </c>
      <c r="M77" s="78">
        <f>'Base de Dados - Água e esgoto'!O76</f>
        <v>0</v>
      </c>
      <c r="N77" s="78">
        <f>'Base de Dados - Água e esgoto'!P76</f>
        <v>0</v>
      </c>
      <c r="O77" s="78">
        <f>'Base de Dados - Água e esgoto'!Q76</f>
        <v>0</v>
      </c>
      <c r="P77" s="78">
        <f>'Base de Dados - Água e esgoto'!R76</f>
        <v>0</v>
      </c>
      <c r="Q77" s="78">
        <f>'Base de Dados - Água e esgoto'!S76</f>
        <v>0</v>
      </c>
      <c r="R77" s="78">
        <f>'Base de Dados - Água e esgoto'!T76</f>
        <v>0</v>
      </c>
      <c r="S77" s="78">
        <f>'Base de Dados - Água e esgoto'!U76</f>
        <v>0</v>
      </c>
      <c r="T77" s="78">
        <f>'Base de Dados - Água e esgoto'!V76</f>
        <v>0</v>
      </c>
      <c r="U77" s="78">
        <f>'Base de Dados - Água e esgoto'!W76</f>
        <v>0</v>
      </c>
      <c r="V77" s="78">
        <f>'Base de Dados - Água e esgoto'!X76</f>
        <v>0</v>
      </c>
      <c r="W77" s="78">
        <f>'Base de Dados - Água e esgoto'!Y76</f>
        <v>0</v>
      </c>
      <c r="X77" s="78">
        <f>'Base de Dados - Água e esgoto'!Z76</f>
        <v>0</v>
      </c>
      <c r="Y77" s="78">
        <f>'Base de Dados - Água e esgoto'!AA76</f>
        <v>0</v>
      </c>
    </row>
  </sheetData>
  <mergeCells count="5">
    <mergeCell ref="A1:A2"/>
    <mergeCell ref="C1:C2"/>
    <mergeCell ref="D1:D2"/>
    <mergeCell ref="E1:I1"/>
    <mergeCell ref="B1:B2"/>
  </mergeCell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2"/>
  <sheetViews>
    <sheetView zoomScale="85" zoomScaleNormal="85" workbookViewId="0">
      <pane xSplit="1" ySplit="2" topLeftCell="B45" activePane="bottomRight" state="frozen"/>
      <selection pane="topRight" activeCell="B1" sqref="B1"/>
      <selection pane="bottomLeft" activeCell="A4" sqref="A4"/>
      <selection pane="bottomRight" activeCell="G69" sqref="G69:G76"/>
    </sheetView>
  </sheetViews>
  <sheetFormatPr defaultRowHeight="15" x14ac:dyDescent="0.25"/>
  <cols>
    <col min="1" max="1" width="74.5703125" customWidth="1"/>
    <col min="2" max="2" width="9.85546875" bestFit="1" customWidth="1"/>
    <col min="3" max="3" width="53.5703125" customWidth="1"/>
    <col min="4" max="4" width="16.42578125" bestFit="1" customWidth="1"/>
    <col min="5" max="5" width="31.42578125" style="18" bestFit="1" customWidth="1"/>
    <col min="6" max="6" width="18.5703125" customWidth="1"/>
    <col min="7" max="7" width="13.7109375" style="65" customWidth="1"/>
    <col min="8" max="12" width="13.7109375" customWidth="1"/>
    <col min="13" max="13" width="12" bestFit="1" customWidth="1"/>
  </cols>
  <sheetData>
    <row r="1" spans="1:64" x14ac:dyDescent="0.25">
      <c r="A1" s="323" t="s">
        <v>2</v>
      </c>
      <c r="B1" s="323" t="s">
        <v>22</v>
      </c>
      <c r="C1" s="323" t="s">
        <v>3</v>
      </c>
      <c r="D1" s="376" t="s">
        <v>17</v>
      </c>
      <c r="E1" s="376" t="s">
        <v>0</v>
      </c>
      <c r="F1" s="376" t="s">
        <v>76</v>
      </c>
      <c r="G1" s="323"/>
      <c r="H1" s="323"/>
      <c r="I1" s="323"/>
      <c r="J1" s="323"/>
      <c r="K1" s="323"/>
      <c r="L1" s="323"/>
      <c r="M1" s="323"/>
      <c r="N1" s="323"/>
      <c r="O1" s="323"/>
      <c r="P1" s="323"/>
      <c r="Q1" s="323"/>
      <c r="R1" s="323"/>
      <c r="S1" s="323"/>
      <c r="T1" s="323"/>
      <c r="U1" s="323"/>
      <c r="V1" s="323"/>
      <c r="W1" s="323"/>
      <c r="X1" s="323"/>
      <c r="Y1" s="323"/>
      <c r="Z1" s="323"/>
      <c r="AA1" s="377"/>
    </row>
    <row r="2" spans="1:64" ht="28.5" customHeight="1" x14ac:dyDescent="0.25">
      <c r="A2" s="323"/>
      <c r="B2" s="323"/>
      <c r="C2" s="323"/>
      <c r="D2" s="376"/>
      <c r="E2" s="376"/>
      <c r="F2" s="376"/>
      <c r="G2" s="378" t="s">
        <v>491</v>
      </c>
      <c r="H2" s="283">
        <v>2016</v>
      </c>
      <c r="I2" s="282">
        <v>2017</v>
      </c>
      <c r="J2" s="283">
        <v>2018</v>
      </c>
      <c r="K2" s="282">
        <v>2019</v>
      </c>
      <c r="L2" s="283">
        <v>2020</v>
      </c>
      <c r="M2" s="282">
        <v>2021</v>
      </c>
      <c r="N2" s="283">
        <v>2022</v>
      </c>
      <c r="O2" s="282">
        <v>2023</v>
      </c>
      <c r="P2" s="283">
        <v>2024</v>
      </c>
      <c r="Q2" s="282">
        <v>2025</v>
      </c>
      <c r="R2" s="283">
        <v>2026</v>
      </c>
      <c r="S2" s="282">
        <v>2027</v>
      </c>
      <c r="T2" s="283">
        <v>2028</v>
      </c>
      <c r="U2" s="282">
        <v>2029</v>
      </c>
      <c r="V2" s="283">
        <v>2030</v>
      </c>
      <c r="W2" s="282">
        <v>2031</v>
      </c>
      <c r="X2" s="283">
        <v>2032</v>
      </c>
      <c r="Y2" s="282">
        <v>2033</v>
      </c>
      <c r="Z2" s="283">
        <v>2034</v>
      </c>
      <c r="AA2" s="282">
        <v>2035</v>
      </c>
      <c r="AB2" s="246"/>
      <c r="AC2" s="246"/>
      <c r="AD2" s="246"/>
      <c r="AE2" s="246"/>
      <c r="AF2" s="246"/>
      <c r="AG2" s="246"/>
      <c r="AH2" s="246"/>
      <c r="AI2" s="246"/>
      <c r="AJ2" s="246"/>
      <c r="AK2" s="246"/>
      <c r="AL2" s="246"/>
      <c r="AM2" s="246"/>
      <c r="AN2" s="246"/>
      <c r="AO2" s="246"/>
      <c r="AP2" s="303"/>
      <c r="AQ2" s="303"/>
      <c r="AR2" s="303"/>
      <c r="AS2" s="303"/>
      <c r="AT2" s="303"/>
      <c r="AU2" s="303"/>
      <c r="AV2" s="303"/>
      <c r="AW2" s="303"/>
      <c r="AX2" s="303"/>
      <c r="AY2" s="303"/>
      <c r="AZ2" s="303"/>
      <c r="BA2" s="303"/>
      <c r="BB2" s="303"/>
      <c r="BC2" s="303"/>
      <c r="BD2" s="303"/>
      <c r="BE2" s="3"/>
      <c r="BF2" s="3"/>
      <c r="BG2" s="3"/>
      <c r="BH2" s="3"/>
      <c r="BI2" s="3"/>
      <c r="BJ2" s="3"/>
      <c r="BK2" s="3"/>
      <c r="BL2" s="3"/>
    </row>
    <row r="3" spans="1:64" ht="14.25" customHeight="1" x14ac:dyDescent="0.25">
      <c r="A3" s="379" t="s">
        <v>353</v>
      </c>
      <c r="B3" s="66" t="s">
        <v>23</v>
      </c>
      <c r="C3" s="185" t="s">
        <v>265</v>
      </c>
      <c r="D3" s="194" t="s">
        <v>28</v>
      </c>
      <c r="E3" s="194" t="s">
        <v>490</v>
      </c>
      <c r="F3" s="194"/>
      <c r="G3" s="380">
        <v>1200</v>
      </c>
      <c r="H3" s="186"/>
      <c r="I3" s="186"/>
      <c r="J3" s="186"/>
      <c r="K3" s="186"/>
      <c r="L3" s="186"/>
      <c r="M3" s="186"/>
      <c r="N3" s="186"/>
      <c r="O3" s="186"/>
      <c r="P3" s="186"/>
      <c r="Q3" s="186"/>
      <c r="R3" s="186"/>
      <c r="S3" s="186"/>
      <c r="T3" s="186"/>
      <c r="U3" s="186"/>
      <c r="V3" s="186"/>
      <c r="W3" s="186"/>
      <c r="X3" s="186"/>
      <c r="Y3" s="186"/>
      <c r="Z3" s="186"/>
      <c r="AA3" s="186"/>
      <c r="AB3" s="4"/>
      <c r="AC3" s="4"/>
      <c r="AD3" s="6"/>
      <c r="AE3" s="6"/>
      <c r="AF3" s="6"/>
      <c r="AG3" s="6"/>
      <c r="AH3" s="6"/>
      <c r="AI3" s="6"/>
      <c r="AJ3" s="6"/>
      <c r="AK3" s="6"/>
      <c r="AL3" s="6"/>
      <c r="AM3" s="6"/>
      <c r="AN3" s="6"/>
      <c r="AO3" s="6"/>
      <c r="AP3" s="4"/>
      <c r="AQ3" s="4"/>
      <c r="AR3" s="4"/>
      <c r="AS3" s="6"/>
      <c r="AT3" s="6"/>
      <c r="AU3" s="6"/>
      <c r="AV3" s="6"/>
      <c r="AW3" s="6"/>
      <c r="AX3" s="6"/>
      <c r="AY3" s="6"/>
      <c r="AZ3" s="6"/>
      <c r="BA3" s="6"/>
      <c r="BB3" s="6"/>
      <c r="BC3" s="6"/>
      <c r="BD3" s="6"/>
      <c r="BE3" s="3"/>
      <c r="BF3" s="3"/>
      <c r="BG3" s="3"/>
      <c r="BH3" s="3"/>
      <c r="BI3" s="3"/>
      <c r="BJ3" s="3"/>
      <c r="BK3" s="3"/>
      <c r="BL3" s="3"/>
    </row>
    <row r="4" spans="1:64" ht="14.25" customHeight="1" x14ac:dyDescent="0.25">
      <c r="A4" s="244" t="s">
        <v>354</v>
      </c>
      <c r="B4" s="193" t="s">
        <v>23</v>
      </c>
      <c r="C4" s="192" t="s">
        <v>266</v>
      </c>
      <c r="D4" s="195" t="s">
        <v>28</v>
      </c>
      <c r="E4" s="195" t="s">
        <v>490</v>
      </c>
      <c r="F4" s="195"/>
      <c r="G4" s="380">
        <v>1200</v>
      </c>
      <c r="H4" s="186"/>
      <c r="I4" s="186"/>
      <c r="J4" s="186"/>
      <c r="K4" s="186"/>
      <c r="L4" s="186"/>
      <c r="M4" s="186"/>
      <c r="N4" s="186"/>
      <c r="O4" s="186"/>
      <c r="P4" s="186"/>
      <c r="Q4" s="186"/>
      <c r="R4" s="186"/>
      <c r="S4" s="186"/>
      <c r="T4" s="186"/>
      <c r="U4" s="186"/>
      <c r="V4" s="186"/>
      <c r="W4" s="186"/>
      <c r="X4" s="186"/>
      <c r="Y4" s="186"/>
      <c r="Z4" s="186"/>
      <c r="AA4" s="186"/>
      <c r="AB4" s="4"/>
      <c r="AC4" s="4"/>
      <c r="AD4" s="6"/>
      <c r="AE4" s="6"/>
      <c r="AF4" s="6"/>
      <c r="AG4" s="6"/>
      <c r="AH4" s="6"/>
      <c r="AI4" s="6"/>
      <c r="AJ4" s="6"/>
      <c r="AK4" s="6"/>
      <c r="AL4" s="6"/>
      <c r="AM4" s="6"/>
      <c r="AN4" s="6"/>
      <c r="AO4" s="6"/>
      <c r="AP4" s="4"/>
      <c r="AQ4" s="4"/>
      <c r="AR4" s="4"/>
      <c r="AS4" s="6"/>
      <c r="AT4" s="6"/>
      <c r="AU4" s="6"/>
      <c r="AV4" s="6"/>
      <c r="AW4" s="6"/>
      <c r="AX4" s="6"/>
      <c r="AY4" s="6"/>
      <c r="AZ4" s="6"/>
      <c r="BA4" s="6"/>
      <c r="BB4" s="6"/>
      <c r="BC4" s="6"/>
      <c r="BD4" s="6"/>
      <c r="BE4" s="3"/>
      <c r="BF4" s="3"/>
      <c r="BG4" s="3"/>
      <c r="BH4" s="3"/>
      <c r="BI4" s="3"/>
      <c r="BJ4" s="3"/>
      <c r="BK4" s="3"/>
      <c r="BL4" s="3"/>
    </row>
    <row r="5" spans="1:64" ht="14.25" customHeight="1" x14ac:dyDescent="0.25">
      <c r="A5" s="379" t="s">
        <v>355</v>
      </c>
      <c r="B5" s="66" t="s">
        <v>23</v>
      </c>
      <c r="C5" s="185" t="s">
        <v>264</v>
      </c>
      <c r="D5" s="194" t="s">
        <v>28</v>
      </c>
      <c r="E5" s="194" t="s">
        <v>490</v>
      </c>
      <c r="F5" s="194"/>
      <c r="G5" s="206">
        <v>0</v>
      </c>
      <c r="H5" s="187"/>
      <c r="I5" s="187"/>
      <c r="J5" s="187"/>
      <c r="K5" s="187"/>
      <c r="L5" s="186"/>
      <c r="M5" s="186"/>
      <c r="N5" s="186"/>
      <c r="O5" s="186"/>
      <c r="P5" s="186"/>
      <c r="Q5" s="186"/>
      <c r="R5" s="186"/>
      <c r="S5" s="186"/>
      <c r="T5" s="186"/>
      <c r="U5" s="186"/>
      <c r="V5" s="186"/>
      <c r="W5" s="186"/>
      <c r="X5" s="186"/>
      <c r="Y5" s="186"/>
      <c r="Z5" s="186"/>
      <c r="AA5" s="186"/>
      <c r="AB5" s="3"/>
      <c r="AC5" s="3"/>
      <c r="AD5" s="6"/>
      <c r="AE5" s="6"/>
      <c r="AF5" s="6"/>
      <c r="AG5" s="6"/>
      <c r="AH5" s="6"/>
      <c r="AI5" s="6"/>
      <c r="AJ5" s="6"/>
      <c r="AK5" s="6"/>
      <c r="AL5" s="6"/>
      <c r="AM5" s="6"/>
      <c r="AN5" s="6"/>
      <c r="AO5" s="6"/>
      <c r="AP5" s="3"/>
      <c r="AQ5" s="3"/>
      <c r="AR5" s="3"/>
      <c r="AS5" s="6"/>
      <c r="AT5" s="6"/>
      <c r="AU5" s="6"/>
      <c r="AV5" s="6"/>
      <c r="AW5" s="6"/>
      <c r="AX5" s="6"/>
      <c r="AY5" s="6"/>
      <c r="AZ5" s="6"/>
      <c r="BA5" s="6"/>
      <c r="BB5" s="6"/>
      <c r="BC5" s="6"/>
      <c r="BD5" s="6"/>
      <c r="BE5" s="3"/>
      <c r="BF5" s="3"/>
      <c r="BG5" s="3"/>
      <c r="BH5" s="3"/>
      <c r="BI5" s="3"/>
      <c r="BJ5" s="3"/>
      <c r="BK5" s="3"/>
      <c r="BL5" s="3"/>
    </row>
    <row r="6" spans="1:64" ht="14.25" customHeight="1" x14ac:dyDescent="0.25">
      <c r="A6" s="244" t="s">
        <v>356</v>
      </c>
      <c r="B6" s="193" t="s">
        <v>23</v>
      </c>
      <c r="C6" s="192" t="s">
        <v>267</v>
      </c>
      <c r="D6" s="195" t="s">
        <v>28</v>
      </c>
      <c r="E6" s="195" t="s">
        <v>490</v>
      </c>
      <c r="F6" s="195"/>
      <c r="G6" s="206">
        <v>0</v>
      </c>
      <c r="H6" s="187"/>
      <c r="I6" s="187"/>
      <c r="J6" s="187"/>
      <c r="K6" s="187"/>
      <c r="L6" s="186"/>
      <c r="M6" s="186"/>
      <c r="N6" s="186"/>
      <c r="O6" s="186"/>
      <c r="P6" s="186"/>
      <c r="Q6" s="186"/>
      <c r="R6" s="186"/>
      <c r="S6" s="186"/>
      <c r="T6" s="186"/>
      <c r="U6" s="186"/>
      <c r="V6" s="186"/>
      <c r="W6" s="186"/>
      <c r="X6" s="186"/>
      <c r="Y6" s="186"/>
      <c r="Z6" s="186"/>
      <c r="AA6" s="186"/>
      <c r="AB6" s="3"/>
      <c r="AC6" s="3"/>
      <c r="AD6" s="6"/>
      <c r="AE6" s="6"/>
      <c r="AF6" s="6"/>
      <c r="AG6" s="6"/>
      <c r="AH6" s="6"/>
      <c r="AI6" s="6"/>
      <c r="AJ6" s="6"/>
      <c r="AK6" s="6"/>
      <c r="AL6" s="6"/>
      <c r="AM6" s="6"/>
      <c r="AN6" s="6"/>
      <c r="AO6" s="6"/>
      <c r="AP6" s="3"/>
      <c r="AQ6" s="3"/>
      <c r="AR6" s="3"/>
      <c r="AS6" s="6"/>
      <c r="AT6" s="6"/>
      <c r="AU6" s="6"/>
      <c r="AV6" s="6"/>
      <c r="AW6" s="6"/>
      <c r="AX6" s="6"/>
      <c r="AY6" s="6"/>
      <c r="AZ6" s="6"/>
      <c r="BA6" s="6"/>
      <c r="BB6" s="6"/>
      <c r="BC6" s="6"/>
      <c r="BD6" s="6"/>
      <c r="BE6" s="3"/>
      <c r="BF6" s="3"/>
      <c r="BG6" s="3"/>
      <c r="BH6" s="3"/>
      <c r="BI6" s="3"/>
      <c r="BJ6" s="3"/>
      <c r="BK6" s="3"/>
      <c r="BL6" s="3"/>
    </row>
    <row r="7" spans="1:64" ht="14.25" customHeight="1" x14ac:dyDescent="0.25">
      <c r="A7" s="379" t="s">
        <v>357</v>
      </c>
      <c r="B7" s="66" t="s">
        <v>23</v>
      </c>
      <c r="C7" s="185" t="s">
        <v>271</v>
      </c>
      <c r="D7" s="194" t="s">
        <v>269</v>
      </c>
      <c r="E7" s="194" t="s">
        <v>490</v>
      </c>
      <c r="F7" s="194"/>
      <c r="G7" s="206">
        <v>0</v>
      </c>
      <c r="H7" s="187"/>
      <c r="I7" s="187"/>
      <c r="J7" s="187"/>
      <c r="K7" s="187"/>
      <c r="L7" s="186"/>
      <c r="M7" s="186"/>
      <c r="N7" s="186"/>
      <c r="O7" s="186"/>
      <c r="P7" s="186"/>
      <c r="Q7" s="186"/>
      <c r="R7" s="186"/>
      <c r="S7" s="186"/>
      <c r="T7" s="186"/>
      <c r="U7" s="186"/>
      <c r="V7" s="186"/>
      <c r="W7" s="186"/>
      <c r="X7" s="186"/>
      <c r="Y7" s="186"/>
      <c r="Z7" s="186"/>
      <c r="AA7" s="186"/>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spans="1:64" ht="14.25" customHeight="1" x14ac:dyDescent="0.25">
      <c r="A8" s="244" t="s">
        <v>358</v>
      </c>
      <c r="B8" s="193" t="s">
        <v>23</v>
      </c>
      <c r="C8" s="192" t="s">
        <v>272</v>
      </c>
      <c r="D8" s="195" t="s">
        <v>270</v>
      </c>
      <c r="E8" s="195" t="s">
        <v>490</v>
      </c>
      <c r="F8" s="195"/>
      <c r="G8" s="206">
        <v>0</v>
      </c>
      <c r="H8" s="188"/>
      <c r="I8" s="187"/>
      <c r="J8" s="187"/>
      <c r="K8" s="187"/>
      <c r="L8" s="186"/>
      <c r="M8" s="186"/>
      <c r="N8" s="186"/>
      <c r="O8" s="186"/>
      <c r="P8" s="186"/>
      <c r="Q8" s="186"/>
      <c r="R8" s="186"/>
      <c r="S8" s="186"/>
      <c r="T8" s="186"/>
      <c r="U8" s="186"/>
      <c r="V8" s="186"/>
      <c r="W8" s="186"/>
      <c r="X8" s="186"/>
      <c r="Y8" s="186"/>
      <c r="Z8" s="186"/>
      <c r="AA8" s="186"/>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spans="1:64" ht="14.25" customHeight="1" x14ac:dyDescent="0.25">
      <c r="A9" s="381" t="s">
        <v>359</v>
      </c>
      <c r="B9" s="75"/>
      <c r="C9" s="185" t="s">
        <v>275</v>
      </c>
      <c r="D9" s="75" t="s">
        <v>269</v>
      </c>
      <c r="E9" s="194" t="s">
        <v>490</v>
      </c>
      <c r="F9" s="194"/>
      <c r="G9" s="206">
        <v>0</v>
      </c>
      <c r="H9" s="187"/>
      <c r="I9" s="187"/>
      <c r="J9" s="187"/>
      <c r="K9" s="187"/>
      <c r="L9" s="186"/>
      <c r="M9" s="186"/>
      <c r="N9" s="186"/>
      <c r="O9" s="186"/>
      <c r="P9" s="186"/>
      <c r="Q9" s="186"/>
      <c r="R9" s="186"/>
      <c r="S9" s="186"/>
      <c r="T9" s="186"/>
      <c r="U9" s="186"/>
      <c r="V9" s="186"/>
      <c r="W9" s="186"/>
      <c r="X9" s="186"/>
      <c r="Y9" s="186"/>
      <c r="Z9" s="186"/>
      <c r="AA9" s="186"/>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ht="14.25" customHeight="1" x14ac:dyDescent="0.25">
      <c r="A10" s="244" t="s">
        <v>360</v>
      </c>
      <c r="B10" s="193" t="s">
        <v>23</v>
      </c>
      <c r="C10" s="192" t="s">
        <v>273</v>
      </c>
      <c r="D10" s="195" t="s">
        <v>274</v>
      </c>
      <c r="E10" s="195" t="s">
        <v>490</v>
      </c>
      <c r="F10" s="195"/>
      <c r="G10" s="206">
        <v>0</v>
      </c>
      <c r="H10" s="187"/>
      <c r="I10" s="187"/>
      <c r="J10" s="187"/>
      <c r="K10" s="187"/>
      <c r="L10" s="186"/>
      <c r="M10" s="186"/>
      <c r="N10" s="186"/>
      <c r="O10" s="186"/>
      <c r="P10" s="186"/>
      <c r="Q10" s="186"/>
      <c r="R10" s="186"/>
      <c r="S10" s="186"/>
      <c r="T10" s="186"/>
      <c r="U10" s="186"/>
      <c r="V10" s="186"/>
      <c r="W10" s="186"/>
      <c r="X10" s="186"/>
      <c r="Y10" s="186"/>
      <c r="Z10" s="186"/>
      <c r="AA10" s="186"/>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spans="1:64" ht="14.25" customHeight="1" x14ac:dyDescent="0.25">
      <c r="A11" s="238" t="s">
        <v>361</v>
      </c>
      <c r="B11" s="66" t="s">
        <v>23</v>
      </c>
      <c r="C11" s="189" t="s">
        <v>276</v>
      </c>
      <c r="D11" s="196" t="s">
        <v>419</v>
      </c>
      <c r="E11" s="194" t="s">
        <v>490</v>
      </c>
      <c r="F11" s="194"/>
      <c r="G11" s="206">
        <v>0</v>
      </c>
      <c r="H11" s="187"/>
      <c r="I11" s="187"/>
      <c r="J11" s="187"/>
      <c r="K11" s="187"/>
      <c r="L11" s="186"/>
      <c r="M11" s="186"/>
      <c r="N11" s="186"/>
      <c r="O11" s="186"/>
      <c r="P11" s="186"/>
      <c r="Q11" s="186"/>
      <c r="R11" s="186"/>
      <c r="S11" s="186"/>
      <c r="T11" s="186"/>
      <c r="U11" s="186"/>
      <c r="V11" s="186"/>
      <c r="W11" s="186"/>
      <c r="X11" s="186"/>
      <c r="Y11" s="186"/>
      <c r="Z11" s="186"/>
      <c r="AA11" s="186"/>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spans="1:64" ht="14.25" customHeight="1" x14ac:dyDescent="0.25">
      <c r="A12" s="244" t="s">
        <v>362</v>
      </c>
      <c r="B12" s="193" t="s">
        <v>23</v>
      </c>
      <c r="C12" s="192" t="s">
        <v>277</v>
      </c>
      <c r="D12" s="195" t="s">
        <v>419</v>
      </c>
      <c r="E12" s="195" t="s">
        <v>490</v>
      </c>
      <c r="F12" s="195"/>
      <c r="G12" s="206">
        <v>0</v>
      </c>
      <c r="H12" s="187"/>
      <c r="I12" s="187"/>
      <c r="J12" s="187"/>
      <c r="K12" s="187"/>
      <c r="L12" s="186"/>
      <c r="M12" s="186"/>
      <c r="N12" s="186"/>
      <c r="O12" s="186"/>
      <c r="P12" s="186"/>
      <c r="Q12" s="186"/>
      <c r="R12" s="186"/>
      <c r="S12" s="186"/>
      <c r="T12" s="186"/>
      <c r="U12" s="186"/>
      <c r="V12" s="186"/>
      <c r="W12" s="186"/>
      <c r="X12" s="186"/>
      <c r="Y12" s="186"/>
      <c r="Z12" s="186"/>
      <c r="AA12" s="186"/>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spans="1:64" ht="14.25" customHeight="1" x14ac:dyDescent="0.25">
      <c r="A13" s="238" t="s">
        <v>420</v>
      </c>
      <c r="B13" s="66" t="s">
        <v>23</v>
      </c>
      <c r="C13" s="189" t="s">
        <v>278</v>
      </c>
      <c r="D13" s="196" t="s">
        <v>270</v>
      </c>
      <c r="E13" s="194" t="s">
        <v>490</v>
      </c>
      <c r="F13" s="194"/>
      <c r="G13" s="206">
        <v>0</v>
      </c>
      <c r="H13" s="188"/>
      <c r="I13" s="187"/>
      <c r="J13" s="187"/>
      <c r="K13" s="187"/>
      <c r="L13" s="186"/>
      <c r="M13" s="186"/>
      <c r="N13" s="186"/>
      <c r="O13" s="186"/>
      <c r="P13" s="186"/>
      <c r="Q13" s="186"/>
      <c r="R13" s="186"/>
      <c r="S13" s="186"/>
      <c r="T13" s="186"/>
      <c r="U13" s="186"/>
      <c r="V13" s="186"/>
      <c r="W13" s="186"/>
      <c r="X13" s="186"/>
      <c r="Y13" s="186"/>
      <c r="Z13" s="186"/>
      <c r="AA13" s="186"/>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spans="1:64" ht="14.25" customHeight="1" x14ac:dyDescent="0.25">
      <c r="A14" s="244" t="s">
        <v>363</v>
      </c>
      <c r="B14" s="193" t="s">
        <v>23</v>
      </c>
      <c r="C14" s="192" t="s">
        <v>279</v>
      </c>
      <c r="D14" s="195" t="s">
        <v>419</v>
      </c>
      <c r="E14" s="195" t="s">
        <v>490</v>
      </c>
      <c r="F14" s="194"/>
      <c r="G14" s="206">
        <v>0</v>
      </c>
      <c r="H14" s="187"/>
      <c r="I14" s="187"/>
      <c r="J14" s="187"/>
      <c r="K14" s="187"/>
      <c r="L14" s="186"/>
      <c r="M14" s="186"/>
      <c r="N14" s="186"/>
      <c r="O14" s="186"/>
      <c r="P14" s="186"/>
      <c r="Q14" s="186"/>
      <c r="R14" s="186"/>
      <c r="S14" s="186"/>
      <c r="T14" s="186"/>
      <c r="U14" s="186"/>
      <c r="V14" s="186"/>
      <c r="W14" s="186"/>
      <c r="X14" s="186"/>
      <c r="Y14" s="186"/>
      <c r="Z14" s="186"/>
      <c r="AA14" s="186"/>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spans="1:64" ht="14.25" customHeight="1" x14ac:dyDescent="0.25">
      <c r="A15" s="240" t="s">
        <v>364</v>
      </c>
      <c r="B15" s="66" t="s">
        <v>23</v>
      </c>
      <c r="C15" s="189" t="s">
        <v>280</v>
      </c>
      <c r="D15" s="196" t="s">
        <v>419</v>
      </c>
      <c r="E15" s="194" t="s">
        <v>490</v>
      </c>
      <c r="F15" s="194"/>
      <c r="G15" s="206">
        <v>0</v>
      </c>
      <c r="H15" s="187"/>
      <c r="I15" s="187"/>
      <c r="J15" s="187"/>
      <c r="K15" s="187"/>
      <c r="L15" s="186"/>
      <c r="M15" s="186"/>
      <c r="N15" s="186"/>
      <c r="O15" s="186"/>
      <c r="P15" s="186"/>
      <c r="Q15" s="186"/>
      <c r="R15" s="186"/>
      <c r="S15" s="186"/>
      <c r="T15" s="186"/>
      <c r="U15" s="186"/>
      <c r="V15" s="186"/>
      <c r="W15" s="186"/>
      <c r="X15" s="186"/>
      <c r="Y15" s="186"/>
      <c r="Z15" s="186"/>
      <c r="AA15" s="186"/>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row>
    <row r="16" spans="1:64" ht="14.25" customHeight="1" x14ac:dyDescent="0.25">
      <c r="A16" s="244" t="s">
        <v>365</v>
      </c>
      <c r="B16" s="193" t="s">
        <v>23</v>
      </c>
      <c r="C16" s="192" t="s">
        <v>281</v>
      </c>
      <c r="D16" s="195" t="s">
        <v>419</v>
      </c>
      <c r="E16" s="195" t="s">
        <v>490</v>
      </c>
      <c r="F16" s="195"/>
      <c r="G16" s="206">
        <v>0</v>
      </c>
      <c r="H16" s="187"/>
      <c r="I16" s="187"/>
      <c r="J16" s="187"/>
      <c r="K16" s="187"/>
      <c r="L16" s="186"/>
      <c r="M16" s="186"/>
      <c r="N16" s="186"/>
      <c r="O16" s="186"/>
      <c r="P16" s="186"/>
      <c r="Q16" s="186"/>
      <c r="R16" s="186"/>
      <c r="S16" s="186"/>
      <c r="T16" s="186"/>
      <c r="U16" s="186"/>
      <c r="V16" s="186"/>
      <c r="W16" s="186"/>
      <c r="X16" s="186"/>
      <c r="Y16" s="186"/>
      <c r="Z16" s="186"/>
      <c r="AA16" s="186"/>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row>
    <row r="17" spans="1:64" ht="14.25" customHeight="1" x14ac:dyDescent="0.25">
      <c r="A17" s="381" t="s">
        <v>366</v>
      </c>
      <c r="B17" s="66" t="s">
        <v>23</v>
      </c>
      <c r="C17" s="189" t="s">
        <v>282</v>
      </c>
      <c r="D17" s="196" t="s">
        <v>419</v>
      </c>
      <c r="E17" s="194" t="s">
        <v>490</v>
      </c>
      <c r="F17" s="194"/>
      <c r="G17" s="206">
        <v>0</v>
      </c>
      <c r="H17" s="187"/>
      <c r="I17" s="187"/>
      <c r="J17" s="187"/>
      <c r="K17" s="187"/>
      <c r="L17" s="186"/>
      <c r="M17" s="186"/>
      <c r="N17" s="186"/>
      <c r="O17" s="186"/>
      <c r="P17" s="186"/>
      <c r="Q17" s="186"/>
      <c r="R17" s="186"/>
      <c r="S17" s="186"/>
      <c r="T17" s="186"/>
      <c r="U17" s="186"/>
      <c r="V17" s="186"/>
      <c r="W17" s="186"/>
      <c r="X17" s="186"/>
      <c r="Y17" s="186"/>
      <c r="Z17" s="186"/>
      <c r="AA17" s="186"/>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row>
    <row r="18" spans="1:64" ht="14.25" customHeight="1" x14ac:dyDescent="0.25">
      <c r="A18" s="244" t="s">
        <v>367</v>
      </c>
      <c r="B18" s="193" t="s">
        <v>23</v>
      </c>
      <c r="C18" s="192" t="s">
        <v>283</v>
      </c>
      <c r="D18" s="195" t="s">
        <v>419</v>
      </c>
      <c r="E18" s="195" t="s">
        <v>490</v>
      </c>
      <c r="F18" s="195"/>
      <c r="G18" s="206">
        <v>0</v>
      </c>
      <c r="H18" s="187"/>
      <c r="I18" s="187"/>
      <c r="J18" s="187"/>
      <c r="K18" s="187"/>
      <c r="L18" s="186"/>
      <c r="M18" s="186"/>
      <c r="N18" s="186"/>
      <c r="O18" s="186"/>
      <c r="P18" s="186"/>
      <c r="Q18" s="186"/>
      <c r="R18" s="186"/>
      <c r="S18" s="186"/>
      <c r="T18" s="186"/>
      <c r="U18" s="186"/>
      <c r="V18" s="186"/>
      <c r="W18" s="186"/>
      <c r="X18" s="186"/>
      <c r="Y18" s="186"/>
      <c r="Z18" s="186"/>
      <c r="AA18" s="186"/>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row>
    <row r="19" spans="1:64" ht="14.25" customHeight="1" x14ac:dyDescent="0.25">
      <c r="A19" s="238" t="s">
        <v>368</v>
      </c>
      <c r="B19" s="66" t="s">
        <v>23</v>
      </c>
      <c r="C19" s="189" t="s">
        <v>284</v>
      </c>
      <c r="D19" s="196" t="s">
        <v>419</v>
      </c>
      <c r="E19" s="194" t="s">
        <v>490</v>
      </c>
      <c r="F19" s="194"/>
      <c r="G19" s="206">
        <v>0</v>
      </c>
      <c r="H19" s="187"/>
      <c r="I19" s="187"/>
      <c r="J19" s="187"/>
      <c r="K19" s="187"/>
      <c r="L19" s="186"/>
      <c r="M19" s="186"/>
      <c r="N19" s="186"/>
      <c r="O19" s="186"/>
      <c r="P19" s="186"/>
      <c r="Q19" s="186"/>
      <c r="R19" s="186"/>
      <c r="S19" s="186"/>
      <c r="T19" s="186"/>
      <c r="U19" s="186"/>
      <c r="V19" s="186"/>
      <c r="W19" s="186"/>
      <c r="X19" s="186"/>
      <c r="Y19" s="186"/>
      <c r="Z19" s="186"/>
      <c r="AA19" s="186"/>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row>
    <row r="20" spans="1:64" ht="14.25" customHeight="1" x14ac:dyDescent="0.25">
      <c r="A20" s="244" t="s">
        <v>369</v>
      </c>
      <c r="B20" s="193" t="s">
        <v>23</v>
      </c>
      <c r="C20" s="192" t="s">
        <v>286</v>
      </c>
      <c r="D20" s="195" t="s">
        <v>269</v>
      </c>
      <c r="E20" s="195" t="s">
        <v>490</v>
      </c>
      <c r="F20" s="195"/>
      <c r="G20" s="206">
        <v>0</v>
      </c>
      <c r="H20" s="187"/>
      <c r="I20" s="187"/>
      <c r="J20" s="187"/>
      <c r="K20" s="187"/>
      <c r="L20" s="186"/>
      <c r="M20" s="186"/>
      <c r="N20" s="186"/>
      <c r="O20" s="186"/>
      <c r="P20" s="186"/>
      <c r="Q20" s="186"/>
      <c r="R20" s="186"/>
      <c r="S20" s="186"/>
      <c r="T20" s="186"/>
      <c r="U20" s="186"/>
      <c r="V20" s="186"/>
      <c r="W20" s="186"/>
      <c r="X20" s="186"/>
      <c r="Y20" s="186"/>
      <c r="Z20" s="186"/>
      <c r="AA20" s="186"/>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row>
    <row r="21" spans="1:64" ht="14.25" customHeight="1" x14ac:dyDescent="0.25">
      <c r="A21" s="240" t="s">
        <v>370</v>
      </c>
      <c r="B21" s="66" t="s">
        <v>23</v>
      </c>
      <c r="C21" s="189" t="s">
        <v>287</v>
      </c>
      <c r="D21" s="196" t="s">
        <v>419</v>
      </c>
      <c r="E21" s="194" t="s">
        <v>490</v>
      </c>
      <c r="F21" s="194"/>
      <c r="G21" s="206">
        <v>0</v>
      </c>
      <c r="H21" s="187"/>
      <c r="I21" s="187"/>
      <c r="J21" s="187"/>
      <c r="K21" s="187"/>
      <c r="L21" s="186"/>
      <c r="M21" s="186"/>
      <c r="N21" s="186"/>
      <c r="O21" s="186"/>
      <c r="P21" s="186"/>
      <c r="Q21" s="186"/>
      <c r="R21" s="186"/>
      <c r="S21" s="186"/>
      <c r="T21" s="186"/>
      <c r="U21" s="186"/>
      <c r="V21" s="186"/>
      <c r="W21" s="186"/>
      <c r="X21" s="186"/>
      <c r="Y21" s="186"/>
      <c r="Z21" s="186"/>
      <c r="AA21" s="186"/>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row>
    <row r="22" spans="1:64" ht="14.25" customHeight="1" x14ac:dyDescent="0.25">
      <c r="A22" s="244" t="s">
        <v>371</v>
      </c>
      <c r="B22" s="193" t="s">
        <v>23</v>
      </c>
      <c r="C22" s="192" t="s">
        <v>289</v>
      </c>
      <c r="D22" s="195" t="s">
        <v>374</v>
      </c>
      <c r="E22" s="195" t="s">
        <v>490</v>
      </c>
      <c r="F22" s="195"/>
      <c r="G22" s="206">
        <v>0</v>
      </c>
      <c r="H22" s="187"/>
      <c r="I22" s="187"/>
      <c r="J22" s="187"/>
      <c r="K22" s="187"/>
      <c r="L22" s="186"/>
      <c r="M22" s="186"/>
      <c r="N22" s="186"/>
      <c r="O22" s="186"/>
      <c r="P22" s="186"/>
      <c r="Q22" s="186"/>
      <c r="R22" s="186"/>
      <c r="S22" s="186"/>
      <c r="T22" s="186"/>
      <c r="U22" s="186"/>
      <c r="V22" s="186"/>
      <c r="W22" s="186"/>
      <c r="X22" s="186"/>
      <c r="Y22" s="186"/>
      <c r="Z22" s="186"/>
      <c r="AA22" s="186"/>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row>
    <row r="23" spans="1:64" ht="14.25" customHeight="1" x14ac:dyDescent="0.25">
      <c r="A23" s="238" t="s">
        <v>372</v>
      </c>
      <c r="B23" s="66" t="s">
        <v>23</v>
      </c>
      <c r="C23" s="189" t="s">
        <v>290</v>
      </c>
      <c r="D23" s="196" t="s">
        <v>55</v>
      </c>
      <c r="E23" s="194" t="s">
        <v>490</v>
      </c>
      <c r="F23" s="194"/>
      <c r="G23" s="206">
        <v>0</v>
      </c>
      <c r="H23" s="187"/>
      <c r="I23" s="187"/>
      <c r="J23" s="187"/>
      <c r="K23" s="187"/>
      <c r="L23" s="186"/>
      <c r="M23" s="186"/>
      <c r="N23" s="186"/>
      <c r="O23" s="186"/>
      <c r="P23" s="186"/>
      <c r="Q23" s="186"/>
      <c r="R23" s="186"/>
      <c r="S23" s="186"/>
      <c r="T23" s="186"/>
      <c r="U23" s="186"/>
      <c r="V23" s="186"/>
      <c r="W23" s="186"/>
      <c r="X23" s="186"/>
      <c r="Y23" s="186"/>
      <c r="Z23" s="186"/>
      <c r="AA23" s="186"/>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row>
    <row r="24" spans="1:64" ht="14.25" customHeight="1" x14ac:dyDescent="0.25">
      <c r="A24" s="244" t="s">
        <v>373</v>
      </c>
      <c r="B24" s="193" t="s">
        <v>23</v>
      </c>
      <c r="C24" s="192" t="s">
        <v>291</v>
      </c>
      <c r="D24" s="195" t="s">
        <v>270</v>
      </c>
      <c r="E24" s="195" t="s">
        <v>490</v>
      </c>
      <c r="F24" s="195"/>
      <c r="G24" s="206">
        <v>0</v>
      </c>
      <c r="H24" s="187"/>
      <c r="I24" s="187"/>
      <c r="J24" s="187"/>
      <c r="K24" s="187"/>
      <c r="L24" s="186"/>
      <c r="M24" s="186"/>
      <c r="N24" s="186"/>
      <c r="O24" s="186"/>
      <c r="P24" s="186"/>
      <c r="Q24" s="186"/>
      <c r="R24" s="186"/>
      <c r="S24" s="186"/>
      <c r="T24" s="186"/>
      <c r="U24" s="186"/>
      <c r="V24" s="186"/>
      <c r="W24" s="186"/>
      <c r="X24" s="186"/>
      <c r="Y24" s="186"/>
      <c r="Z24" s="186"/>
      <c r="AA24" s="186"/>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row>
    <row r="25" spans="1:64" ht="14.25" customHeight="1" x14ac:dyDescent="0.25">
      <c r="A25" s="240" t="s">
        <v>375</v>
      </c>
      <c r="B25" s="66" t="s">
        <v>23</v>
      </c>
      <c r="C25" s="189" t="s">
        <v>292</v>
      </c>
      <c r="D25" s="196" t="s">
        <v>207</v>
      </c>
      <c r="E25" s="194" t="s">
        <v>490</v>
      </c>
      <c r="F25" s="194"/>
      <c r="G25" s="206">
        <v>0</v>
      </c>
      <c r="H25" s="187"/>
      <c r="I25" s="187"/>
      <c r="J25" s="187"/>
      <c r="K25" s="187"/>
      <c r="L25" s="186"/>
      <c r="M25" s="186"/>
      <c r="N25" s="186"/>
      <c r="O25" s="186"/>
      <c r="P25" s="186"/>
      <c r="Q25" s="186"/>
      <c r="R25" s="186"/>
      <c r="S25" s="186"/>
      <c r="T25" s="186"/>
      <c r="U25" s="186"/>
      <c r="V25" s="186"/>
      <c r="W25" s="186"/>
      <c r="X25" s="186"/>
      <c r="Y25" s="186"/>
      <c r="Z25" s="186"/>
      <c r="AA25" s="186"/>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row>
    <row r="26" spans="1:64" ht="14.25" customHeight="1" x14ac:dyDescent="0.25">
      <c r="A26" s="244" t="s">
        <v>376</v>
      </c>
      <c r="B26" s="193" t="s">
        <v>23</v>
      </c>
      <c r="C26" s="192" t="s">
        <v>293</v>
      </c>
      <c r="D26" s="195" t="s">
        <v>419</v>
      </c>
      <c r="E26" s="195" t="s">
        <v>490</v>
      </c>
      <c r="F26" s="195"/>
      <c r="G26" s="206">
        <v>0</v>
      </c>
      <c r="H26" s="187"/>
      <c r="I26" s="187"/>
      <c r="J26" s="187"/>
      <c r="K26" s="187"/>
      <c r="L26" s="186"/>
      <c r="M26" s="186"/>
      <c r="N26" s="186"/>
      <c r="O26" s="186"/>
      <c r="P26" s="186"/>
      <c r="Q26" s="186"/>
      <c r="R26" s="186"/>
      <c r="S26" s="186"/>
      <c r="T26" s="186"/>
      <c r="U26" s="186"/>
      <c r="V26" s="186"/>
      <c r="W26" s="186"/>
      <c r="X26" s="186"/>
      <c r="Y26" s="186"/>
      <c r="Z26" s="186"/>
      <c r="AA26" s="186"/>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row>
    <row r="27" spans="1:64" ht="14.25" customHeight="1" x14ac:dyDescent="0.25">
      <c r="A27" s="240" t="s">
        <v>377</v>
      </c>
      <c r="B27" s="66" t="s">
        <v>23</v>
      </c>
      <c r="C27" s="189" t="s">
        <v>294</v>
      </c>
      <c r="D27" s="196" t="s">
        <v>207</v>
      </c>
      <c r="E27" s="194" t="s">
        <v>490</v>
      </c>
      <c r="F27" s="194"/>
      <c r="G27" s="206">
        <v>0</v>
      </c>
      <c r="H27" s="187"/>
      <c r="I27" s="187"/>
      <c r="J27" s="187"/>
      <c r="K27" s="187"/>
      <c r="L27" s="186"/>
      <c r="M27" s="186"/>
      <c r="N27" s="186"/>
      <c r="O27" s="186"/>
      <c r="P27" s="186"/>
      <c r="Q27" s="186"/>
      <c r="R27" s="186"/>
      <c r="S27" s="186"/>
      <c r="T27" s="186"/>
      <c r="U27" s="186"/>
      <c r="V27" s="186"/>
      <c r="W27" s="186"/>
      <c r="X27" s="186"/>
      <c r="Y27" s="186"/>
      <c r="Z27" s="186"/>
      <c r="AA27" s="186"/>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row>
    <row r="28" spans="1:64" ht="14.25" customHeight="1" x14ac:dyDescent="0.25">
      <c r="A28" s="244" t="s">
        <v>378</v>
      </c>
      <c r="B28" s="193" t="s">
        <v>23</v>
      </c>
      <c r="C28" s="192" t="s">
        <v>296</v>
      </c>
      <c r="D28" s="195" t="s">
        <v>269</v>
      </c>
      <c r="E28" s="195" t="s">
        <v>490</v>
      </c>
      <c r="F28" s="195"/>
      <c r="G28" s="206">
        <v>0</v>
      </c>
      <c r="H28" s="187"/>
      <c r="I28" s="187"/>
      <c r="J28" s="187"/>
      <c r="K28" s="187"/>
      <c r="L28" s="186"/>
      <c r="M28" s="186"/>
      <c r="N28" s="186"/>
      <c r="O28" s="186"/>
      <c r="P28" s="186"/>
      <c r="Q28" s="186"/>
      <c r="R28" s="186"/>
      <c r="S28" s="186"/>
      <c r="T28" s="186"/>
      <c r="U28" s="186"/>
      <c r="V28" s="186"/>
      <c r="W28" s="186"/>
      <c r="X28" s="186"/>
      <c r="Y28" s="186"/>
      <c r="Z28" s="186"/>
      <c r="AA28" s="186"/>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row>
    <row r="29" spans="1:64" ht="14.25" customHeight="1" x14ac:dyDescent="0.25">
      <c r="A29" s="238" t="s">
        <v>379</v>
      </c>
      <c r="B29" s="66" t="s">
        <v>23</v>
      </c>
      <c r="C29" s="189" t="s">
        <v>297</v>
      </c>
      <c r="D29" s="196" t="s">
        <v>207</v>
      </c>
      <c r="E29" s="194" t="s">
        <v>490</v>
      </c>
      <c r="F29" s="194"/>
      <c r="G29" s="206">
        <v>0</v>
      </c>
      <c r="H29" s="187"/>
      <c r="I29" s="187"/>
      <c r="J29" s="187"/>
      <c r="K29" s="187"/>
      <c r="L29" s="186"/>
      <c r="M29" s="186"/>
      <c r="N29" s="186"/>
      <c r="O29" s="186"/>
      <c r="P29" s="186"/>
      <c r="Q29" s="186"/>
      <c r="R29" s="186"/>
      <c r="S29" s="186"/>
      <c r="T29" s="186"/>
      <c r="U29" s="186"/>
      <c r="V29" s="186"/>
      <c r="W29" s="186"/>
      <c r="X29" s="186"/>
      <c r="Y29" s="186"/>
      <c r="Z29" s="186"/>
      <c r="AA29" s="186"/>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row>
    <row r="30" spans="1:64" ht="14.25" customHeight="1" x14ac:dyDescent="0.25">
      <c r="A30" s="244" t="s">
        <v>380</v>
      </c>
      <c r="B30" s="193" t="s">
        <v>23</v>
      </c>
      <c r="C30" s="192" t="s">
        <v>298</v>
      </c>
      <c r="D30" s="195" t="s">
        <v>207</v>
      </c>
      <c r="E30" s="195" t="s">
        <v>490</v>
      </c>
      <c r="F30" s="195"/>
      <c r="G30" s="206">
        <v>0</v>
      </c>
      <c r="H30" s="187"/>
      <c r="I30" s="187"/>
      <c r="J30" s="187"/>
      <c r="K30" s="187"/>
      <c r="L30" s="186"/>
      <c r="M30" s="186"/>
      <c r="N30" s="186"/>
      <c r="O30" s="186"/>
      <c r="P30" s="186"/>
      <c r="Q30" s="186"/>
      <c r="R30" s="186"/>
      <c r="S30" s="186"/>
      <c r="T30" s="186"/>
      <c r="U30" s="186"/>
      <c r="V30" s="186"/>
      <c r="W30" s="186"/>
      <c r="X30" s="186"/>
      <c r="Y30" s="186"/>
      <c r="Z30" s="186"/>
      <c r="AA30" s="186"/>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row>
    <row r="31" spans="1:64" ht="14.25" customHeight="1" x14ac:dyDescent="0.25">
      <c r="A31" s="238" t="s">
        <v>473</v>
      </c>
      <c r="B31" s="66" t="s">
        <v>23</v>
      </c>
      <c r="C31" s="189" t="s">
        <v>299</v>
      </c>
      <c r="D31" s="196" t="s">
        <v>419</v>
      </c>
      <c r="E31" s="194" t="s">
        <v>490</v>
      </c>
      <c r="F31" s="194"/>
      <c r="G31" s="206">
        <v>0</v>
      </c>
      <c r="H31" s="187"/>
      <c r="I31" s="187"/>
      <c r="J31" s="187"/>
      <c r="K31" s="187"/>
      <c r="L31" s="186"/>
      <c r="M31" s="186"/>
      <c r="N31" s="186"/>
      <c r="O31" s="186"/>
      <c r="P31" s="186"/>
      <c r="Q31" s="186"/>
      <c r="R31" s="186"/>
      <c r="S31" s="186"/>
      <c r="T31" s="186"/>
      <c r="U31" s="186"/>
      <c r="V31" s="186"/>
      <c r="W31" s="186"/>
      <c r="X31" s="186"/>
      <c r="Y31" s="186"/>
      <c r="Z31" s="186"/>
      <c r="AA31" s="186"/>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row>
    <row r="32" spans="1:64" ht="14.25" customHeight="1" x14ac:dyDescent="0.25">
      <c r="A32" s="244" t="s">
        <v>381</v>
      </c>
      <c r="B32" s="193" t="s">
        <v>23</v>
      </c>
      <c r="C32" s="192" t="s">
        <v>301</v>
      </c>
      <c r="D32" s="195" t="s">
        <v>207</v>
      </c>
      <c r="E32" s="195" t="s">
        <v>490</v>
      </c>
      <c r="F32" s="195"/>
      <c r="G32" s="206">
        <v>0</v>
      </c>
      <c r="H32" s="187"/>
      <c r="I32" s="187"/>
      <c r="J32" s="187"/>
      <c r="K32" s="187"/>
      <c r="L32" s="186"/>
      <c r="M32" s="186"/>
      <c r="N32" s="186"/>
      <c r="O32" s="186"/>
      <c r="P32" s="186"/>
      <c r="Q32" s="186"/>
      <c r="R32" s="186"/>
      <c r="S32" s="186"/>
      <c r="T32" s="186"/>
      <c r="U32" s="186"/>
      <c r="V32" s="186"/>
      <c r="W32" s="186"/>
      <c r="X32" s="186"/>
      <c r="Y32" s="186"/>
      <c r="Z32" s="186"/>
      <c r="AA32" s="186"/>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row>
    <row r="33" spans="1:64" ht="14.25" customHeight="1" x14ac:dyDescent="0.25">
      <c r="A33" s="381" t="s">
        <v>382</v>
      </c>
      <c r="B33" s="75" t="s">
        <v>23</v>
      </c>
      <c r="C33" s="189" t="s">
        <v>300</v>
      </c>
      <c r="D33" s="196" t="s">
        <v>207</v>
      </c>
      <c r="E33" s="194" t="s">
        <v>490</v>
      </c>
      <c r="F33" s="194"/>
      <c r="G33" s="206">
        <v>0</v>
      </c>
      <c r="H33" s="187"/>
      <c r="I33" s="187"/>
      <c r="J33" s="187"/>
      <c r="K33" s="187"/>
      <c r="L33" s="186"/>
      <c r="M33" s="186"/>
      <c r="N33" s="186"/>
      <c r="O33" s="186"/>
      <c r="P33" s="186"/>
      <c r="Q33" s="186"/>
      <c r="R33" s="186"/>
      <c r="S33" s="186"/>
      <c r="T33" s="186"/>
      <c r="U33" s="186"/>
      <c r="V33" s="186"/>
      <c r="W33" s="186"/>
      <c r="X33" s="186"/>
      <c r="Y33" s="186"/>
      <c r="Z33" s="186"/>
      <c r="AA33" s="186"/>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row>
    <row r="34" spans="1:64" ht="14.25" customHeight="1" x14ac:dyDescent="0.25">
      <c r="A34" s="244" t="s">
        <v>383</v>
      </c>
      <c r="B34" s="193" t="s">
        <v>23</v>
      </c>
      <c r="C34" s="192" t="s">
        <v>303</v>
      </c>
      <c r="D34" s="195" t="s">
        <v>207</v>
      </c>
      <c r="E34" s="195" t="s">
        <v>490</v>
      </c>
      <c r="F34" s="195"/>
      <c r="G34" s="206">
        <v>0</v>
      </c>
      <c r="H34" s="187"/>
      <c r="I34" s="187"/>
      <c r="J34" s="187"/>
      <c r="K34" s="187"/>
      <c r="L34" s="186"/>
      <c r="M34" s="186"/>
      <c r="N34" s="186"/>
      <c r="O34" s="186"/>
      <c r="P34" s="186"/>
      <c r="Q34" s="186"/>
      <c r="R34" s="186"/>
      <c r="S34" s="186"/>
      <c r="T34" s="186"/>
      <c r="U34" s="186"/>
      <c r="V34" s="186"/>
      <c r="W34" s="186"/>
      <c r="X34" s="186"/>
      <c r="Y34" s="186"/>
      <c r="Z34" s="186"/>
      <c r="AA34" s="186"/>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row>
    <row r="35" spans="1:64" ht="14.25" customHeight="1" x14ac:dyDescent="0.25">
      <c r="A35" s="381" t="s">
        <v>384</v>
      </c>
      <c r="B35" s="75" t="s">
        <v>23</v>
      </c>
      <c r="C35" s="189" t="s">
        <v>304</v>
      </c>
      <c r="D35" s="196" t="s">
        <v>207</v>
      </c>
      <c r="E35" s="194" t="s">
        <v>490</v>
      </c>
      <c r="F35" s="194"/>
      <c r="G35" s="206">
        <v>0</v>
      </c>
      <c r="H35" s="187"/>
      <c r="I35" s="187"/>
      <c r="J35" s="187"/>
      <c r="K35" s="187"/>
      <c r="L35" s="186"/>
      <c r="M35" s="186"/>
      <c r="N35" s="186"/>
      <c r="O35" s="186"/>
      <c r="P35" s="186"/>
      <c r="Q35" s="186"/>
      <c r="R35" s="186"/>
      <c r="S35" s="186"/>
      <c r="T35" s="186"/>
      <c r="U35" s="186"/>
      <c r="V35" s="186"/>
      <c r="W35" s="186"/>
      <c r="X35" s="186"/>
      <c r="Y35" s="186"/>
      <c r="Z35" s="186"/>
      <c r="AA35" s="186"/>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row>
    <row r="36" spans="1:64" ht="14.25" customHeight="1" x14ac:dyDescent="0.25">
      <c r="A36" s="244" t="s">
        <v>385</v>
      </c>
      <c r="B36" s="193" t="s">
        <v>23</v>
      </c>
      <c r="C36" s="192" t="s">
        <v>305</v>
      </c>
      <c r="D36" s="195" t="s">
        <v>306</v>
      </c>
      <c r="E36" s="195" t="s">
        <v>490</v>
      </c>
      <c r="F36" s="195"/>
      <c r="G36" s="206">
        <v>0</v>
      </c>
      <c r="H36" s="187"/>
      <c r="I36" s="187"/>
      <c r="J36" s="187"/>
      <c r="K36" s="187"/>
      <c r="L36" s="186"/>
      <c r="M36" s="186"/>
      <c r="N36" s="186"/>
      <c r="O36" s="186"/>
      <c r="P36" s="186"/>
      <c r="Q36" s="186"/>
      <c r="R36" s="186"/>
      <c r="S36" s="186"/>
      <c r="T36" s="186"/>
      <c r="U36" s="186"/>
      <c r="V36" s="186"/>
      <c r="W36" s="186"/>
      <c r="X36" s="186"/>
      <c r="Y36" s="186"/>
      <c r="Z36" s="186"/>
      <c r="AA36" s="186"/>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row>
    <row r="37" spans="1:64" ht="14.25" customHeight="1" x14ac:dyDescent="0.25">
      <c r="A37" s="381" t="s">
        <v>386</v>
      </c>
      <c r="B37" s="75" t="s">
        <v>23</v>
      </c>
      <c r="C37" s="189" t="s">
        <v>308</v>
      </c>
      <c r="D37" s="196" t="s">
        <v>207</v>
      </c>
      <c r="E37" s="194" t="s">
        <v>490</v>
      </c>
      <c r="F37" s="194"/>
      <c r="G37" s="206">
        <v>0</v>
      </c>
      <c r="H37" s="187"/>
      <c r="I37" s="187"/>
      <c r="J37" s="187"/>
      <c r="K37" s="187"/>
      <c r="L37" s="186"/>
      <c r="M37" s="186"/>
      <c r="N37" s="186"/>
      <c r="O37" s="186"/>
      <c r="P37" s="186"/>
      <c r="Q37" s="186"/>
      <c r="R37" s="186"/>
      <c r="S37" s="186"/>
      <c r="T37" s="186"/>
      <c r="U37" s="186"/>
      <c r="V37" s="186"/>
      <c r="W37" s="186"/>
      <c r="X37" s="186"/>
      <c r="Y37" s="186"/>
      <c r="Z37" s="186"/>
      <c r="AA37" s="186"/>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ht="14.25" customHeight="1" x14ac:dyDescent="0.25">
      <c r="A38" s="244" t="s">
        <v>387</v>
      </c>
      <c r="B38" s="193" t="s">
        <v>23</v>
      </c>
      <c r="C38" s="192" t="s">
        <v>309</v>
      </c>
      <c r="D38" s="195" t="s">
        <v>207</v>
      </c>
      <c r="E38" s="195" t="s">
        <v>490</v>
      </c>
      <c r="F38" s="195"/>
      <c r="G38" s="206">
        <v>0</v>
      </c>
      <c r="H38" s="187"/>
      <c r="I38" s="187"/>
      <c r="J38" s="187"/>
      <c r="K38" s="187"/>
      <c r="L38" s="186"/>
      <c r="M38" s="186"/>
      <c r="N38" s="186"/>
      <c r="O38" s="186"/>
      <c r="P38" s="186"/>
      <c r="Q38" s="186"/>
      <c r="R38" s="186"/>
      <c r="S38" s="186"/>
      <c r="T38" s="186"/>
      <c r="U38" s="186"/>
      <c r="V38" s="186"/>
      <c r="W38" s="186"/>
      <c r="X38" s="186"/>
      <c r="Y38" s="186"/>
      <c r="Z38" s="186"/>
      <c r="AA38" s="186"/>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row>
    <row r="39" spans="1:64" ht="14.25" customHeight="1" x14ac:dyDescent="0.25">
      <c r="A39" s="381" t="s">
        <v>388</v>
      </c>
      <c r="B39" s="75" t="s">
        <v>23</v>
      </c>
      <c r="C39" s="185" t="s">
        <v>310</v>
      </c>
      <c r="D39" s="196" t="s">
        <v>207</v>
      </c>
      <c r="E39" s="194" t="s">
        <v>490</v>
      </c>
      <c r="F39" s="194"/>
      <c r="G39" s="206">
        <v>0</v>
      </c>
      <c r="H39" s="187"/>
      <c r="I39" s="187"/>
      <c r="J39" s="187"/>
      <c r="K39" s="187"/>
      <c r="L39" s="186"/>
      <c r="M39" s="186"/>
      <c r="N39" s="186"/>
      <c r="O39" s="186"/>
      <c r="P39" s="186"/>
      <c r="Q39" s="186"/>
      <c r="R39" s="186"/>
      <c r="S39" s="186"/>
      <c r="T39" s="186"/>
      <c r="U39" s="186"/>
      <c r="V39" s="186"/>
      <c r="W39" s="186"/>
      <c r="X39" s="186"/>
      <c r="Y39" s="186"/>
      <c r="Z39" s="186"/>
      <c r="AA39" s="186"/>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row>
    <row r="40" spans="1:64" ht="14.25" customHeight="1" x14ac:dyDescent="0.25">
      <c r="A40" s="244" t="s">
        <v>389</v>
      </c>
      <c r="B40" s="193" t="s">
        <v>23</v>
      </c>
      <c r="C40" s="192" t="s">
        <v>311</v>
      </c>
      <c r="D40" s="195" t="s">
        <v>207</v>
      </c>
      <c r="E40" s="195" t="s">
        <v>490</v>
      </c>
      <c r="F40" s="195"/>
      <c r="G40" s="206">
        <v>0</v>
      </c>
      <c r="H40" s="187"/>
      <c r="I40" s="187"/>
      <c r="J40" s="187"/>
      <c r="K40" s="187"/>
      <c r="L40" s="186"/>
      <c r="M40" s="186"/>
      <c r="N40" s="186"/>
      <c r="O40" s="186"/>
      <c r="P40" s="186"/>
      <c r="Q40" s="186"/>
      <c r="R40" s="186"/>
      <c r="S40" s="186"/>
      <c r="T40" s="186"/>
      <c r="U40" s="186"/>
      <c r="V40" s="186"/>
      <c r="W40" s="186"/>
      <c r="X40" s="186"/>
      <c r="Y40" s="186"/>
      <c r="Z40" s="186"/>
      <c r="AA40" s="186"/>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row>
    <row r="41" spans="1:64" ht="14.25" customHeight="1" x14ac:dyDescent="0.25">
      <c r="A41" s="381" t="s">
        <v>390</v>
      </c>
      <c r="B41" s="75" t="s">
        <v>23</v>
      </c>
      <c r="C41" s="185" t="s">
        <v>312</v>
      </c>
      <c r="D41" s="196" t="s">
        <v>207</v>
      </c>
      <c r="E41" s="194" t="s">
        <v>490</v>
      </c>
      <c r="F41" s="194"/>
      <c r="G41" s="206">
        <v>0</v>
      </c>
      <c r="H41" s="187"/>
      <c r="I41" s="187"/>
      <c r="J41" s="187"/>
      <c r="K41" s="187"/>
      <c r="L41" s="186"/>
      <c r="M41" s="186"/>
      <c r="N41" s="186"/>
      <c r="O41" s="186"/>
      <c r="P41" s="186"/>
      <c r="Q41" s="186"/>
      <c r="R41" s="186"/>
      <c r="S41" s="186"/>
      <c r="T41" s="186"/>
      <c r="U41" s="186"/>
      <c r="V41" s="186"/>
      <c r="W41" s="186"/>
      <c r="X41" s="186"/>
      <c r="Y41" s="186"/>
      <c r="Z41" s="186"/>
      <c r="AA41" s="186"/>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row>
    <row r="42" spans="1:64" ht="14.25" customHeight="1" x14ac:dyDescent="0.25">
      <c r="A42" s="244" t="s">
        <v>391</v>
      </c>
      <c r="B42" s="193" t="s">
        <v>23</v>
      </c>
      <c r="C42" s="192" t="s">
        <v>313</v>
      </c>
      <c r="D42" s="195" t="s">
        <v>207</v>
      </c>
      <c r="E42" s="195" t="s">
        <v>490</v>
      </c>
      <c r="F42" s="195"/>
      <c r="G42" s="206">
        <v>0</v>
      </c>
      <c r="H42" s="187"/>
      <c r="I42" s="187"/>
      <c r="J42" s="187"/>
      <c r="K42" s="187"/>
      <c r="L42" s="186"/>
      <c r="M42" s="186"/>
      <c r="N42" s="186"/>
      <c r="O42" s="186"/>
      <c r="P42" s="186"/>
      <c r="Q42" s="186"/>
      <c r="R42" s="186"/>
      <c r="S42" s="186"/>
      <c r="T42" s="186"/>
      <c r="U42" s="186"/>
      <c r="V42" s="186"/>
      <c r="W42" s="186"/>
      <c r="X42" s="186"/>
      <c r="Y42" s="186"/>
      <c r="Z42" s="186"/>
      <c r="AA42" s="186"/>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row>
    <row r="43" spans="1:64" ht="14.25" customHeight="1" x14ac:dyDescent="0.25">
      <c r="A43" s="381" t="s">
        <v>392</v>
      </c>
      <c r="B43" s="75" t="s">
        <v>23</v>
      </c>
      <c r="C43" s="185" t="s">
        <v>314</v>
      </c>
      <c r="D43" s="196" t="s">
        <v>207</v>
      </c>
      <c r="E43" s="194" t="s">
        <v>490</v>
      </c>
      <c r="F43" s="194"/>
      <c r="G43" s="206">
        <v>0</v>
      </c>
      <c r="H43" s="187"/>
      <c r="I43" s="187"/>
      <c r="J43" s="187"/>
      <c r="K43" s="187"/>
      <c r="L43" s="186"/>
      <c r="M43" s="186"/>
      <c r="N43" s="186"/>
      <c r="O43" s="186"/>
      <c r="P43" s="186"/>
      <c r="Q43" s="186"/>
      <c r="R43" s="186"/>
      <c r="S43" s="186"/>
      <c r="T43" s="186"/>
      <c r="U43" s="186"/>
      <c r="V43" s="186"/>
      <c r="W43" s="186"/>
      <c r="X43" s="186"/>
      <c r="Y43" s="186"/>
      <c r="Z43" s="186"/>
      <c r="AA43" s="186"/>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row>
    <row r="44" spans="1:64" ht="14.25" customHeight="1" x14ac:dyDescent="0.25">
      <c r="A44" s="244" t="s">
        <v>393</v>
      </c>
      <c r="B44" s="193" t="s">
        <v>23</v>
      </c>
      <c r="C44" s="192" t="s">
        <v>315</v>
      </c>
      <c r="D44" s="195" t="s">
        <v>207</v>
      </c>
      <c r="E44" s="195" t="s">
        <v>490</v>
      </c>
      <c r="F44" s="195"/>
      <c r="G44" s="206">
        <v>0</v>
      </c>
      <c r="H44" s="187"/>
      <c r="I44" s="187"/>
      <c r="J44" s="187"/>
      <c r="K44" s="187"/>
      <c r="L44" s="186"/>
      <c r="M44" s="186"/>
      <c r="N44" s="186"/>
      <c r="O44" s="186"/>
      <c r="P44" s="186"/>
      <c r="Q44" s="186"/>
      <c r="R44" s="186"/>
      <c r="S44" s="186"/>
      <c r="T44" s="186"/>
      <c r="U44" s="186"/>
      <c r="V44" s="186"/>
      <c r="W44" s="186"/>
      <c r="X44" s="186"/>
      <c r="Y44" s="186"/>
      <c r="Z44" s="186"/>
      <c r="AA44" s="186"/>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row>
    <row r="45" spans="1:64" ht="14.25" customHeight="1" x14ac:dyDescent="0.25">
      <c r="A45" s="381" t="s">
        <v>394</v>
      </c>
      <c r="B45" s="75" t="s">
        <v>23</v>
      </c>
      <c r="C45" s="185" t="s">
        <v>316</v>
      </c>
      <c r="D45" s="196" t="s">
        <v>207</v>
      </c>
      <c r="E45" s="194" t="s">
        <v>490</v>
      </c>
      <c r="F45" s="194"/>
      <c r="G45" s="206">
        <v>0</v>
      </c>
      <c r="H45" s="187"/>
      <c r="I45" s="187"/>
      <c r="J45" s="187"/>
      <c r="K45" s="187"/>
      <c r="L45" s="186"/>
      <c r="M45" s="186"/>
      <c r="N45" s="186"/>
      <c r="O45" s="186"/>
      <c r="P45" s="186"/>
      <c r="Q45" s="186"/>
      <c r="R45" s="186"/>
      <c r="S45" s="186"/>
      <c r="T45" s="186"/>
      <c r="U45" s="186"/>
      <c r="V45" s="186"/>
      <c r="W45" s="186"/>
      <c r="X45" s="186"/>
      <c r="Y45" s="186"/>
      <c r="Z45" s="186"/>
      <c r="AA45" s="186"/>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row>
    <row r="46" spans="1:64" ht="14.25" customHeight="1" x14ac:dyDescent="0.25">
      <c r="A46" s="244" t="s">
        <v>395</v>
      </c>
      <c r="B46" s="193" t="s">
        <v>23</v>
      </c>
      <c r="C46" s="192" t="s">
        <v>318</v>
      </c>
      <c r="D46" s="195" t="s">
        <v>270</v>
      </c>
      <c r="E46" s="195" t="s">
        <v>490</v>
      </c>
      <c r="F46" s="195"/>
      <c r="G46" s="206">
        <v>0</v>
      </c>
      <c r="H46" s="187"/>
      <c r="I46" s="187"/>
      <c r="J46" s="187"/>
      <c r="K46" s="187"/>
      <c r="L46" s="186"/>
      <c r="M46" s="186"/>
      <c r="N46" s="186"/>
      <c r="O46" s="186"/>
      <c r="P46" s="186"/>
      <c r="Q46" s="186"/>
      <c r="R46" s="186"/>
      <c r="S46" s="186"/>
      <c r="T46" s="186"/>
      <c r="U46" s="186"/>
      <c r="V46" s="186"/>
      <c r="W46" s="186"/>
      <c r="X46" s="186"/>
      <c r="Y46" s="186"/>
      <c r="Z46" s="186"/>
      <c r="AA46" s="186"/>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row>
    <row r="47" spans="1:64" ht="14.25" customHeight="1" x14ac:dyDescent="0.25">
      <c r="A47" s="381" t="s">
        <v>396</v>
      </c>
      <c r="B47" s="75" t="s">
        <v>23</v>
      </c>
      <c r="C47" s="185" t="s">
        <v>322</v>
      </c>
      <c r="D47" s="196" t="s">
        <v>207</v>
      </c>
      <c r="E47" s="194" t="s">
        <v>490</v>
      </c>
      <c r="F47" s="194"/>
      <c r="G47" s="206">
        <v>0</v>
      </c>
      <c r="H47" s="187"/>
      <c r="I47" s="187"/>
      <c r="J47" s="187"/>
      <c r="K47" s="187"/>
      <c r="L47" s="186"/>
      <c r="M47" s="186"/>
      <c r="N47" s="186"/>
      <c r="O47" s="186"/>
      <c r="P47" s="186"/>
      <c r="Q47" s="186"/>
      <c r="R47" s="186"/>
      <c r="S47" s="186"/>
      <c r="T47" s="186"/>
      <c r="U47" s="186"/>
      <c r="V47" s="186"/>
      <c r="W47" s="186"/>
      <c r="X47" s="186"/>
      <c r="Y47" s="186"/>
      <c r="Z47" s="186"/>
      <c r="AA47" s="186"/>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row>
    <row r="48" spans="1:64" ht="14.25" customHeight="1" x14ac:dyDescent="0.25">
      <c r="A48" s="244" t="s">
        <v>397</v>
      </c>
      <c r="B48" s="193" t="s">
        <v>23</v>
      </c>
      <c r="C48" s="192" t="s">
        <v>323</v>
      </c>
      <c r="D48" s="195" t="s">
        <v>207</v>
      </c>
      <c r="E48" s="195" t="s">
        <v>490</v>
      </c>
      <c r="F48" s="195"/>
      <c r="G48" s="206">
        <v>0</v>
      </c>
      <c r="H48" s="187"/>
      <c r="I48" s="187"/>
      <c r="J48" s="187"/>
      <c r="K48" s="187"/>
      <c r="L48" s="186"/>
      <c r="M48" s="186"/>
      <c r="N48" s="186"/>
      <c r="O48" s="186"/>
      <c r="P48" s="186"/>
      <c r="Q48" s="186"/>
      <c r="R48" s="186"/>
      <c r="S48" s="186"/>
      <c r="T48" s="186"/>
      <c r="U48" s="186"/>
      <c r="V48" s="186"/>
      <c r="W48" s="186"/>
      <c r="X48" s="186"/>
      <c r="Y48" s="186"/>
      <c r="Z48" s="186"/>
      <c r="AA48" s="186"/>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row>
    <row r="49" spans="1:64" ht="14.25" customHeight="1" x14ac:dyDescent="0.25">
      <c r="A49" s="381" t="s">
        <v>398</v>
      </c>
      <c r="B49" s="75" t="s">
        <v>23</v>
      </c>
      <c r="C49" s="185" t="s">
        <v>325</v>
      </c>
      <c r="D49" s="196" t="s">
        <v>328</v>
      </c>
      <c r="E49" s="194" t="s">
        <v>490</v>
      </c>
      <c r="F49" s="194"/>
      <c r="G49" s="206">
        <v>0</v>
      </c>
      <c r="H49" s="187"/>
      <c r="I49" s="187"/>
      <c r="J49" s="187"/>
      <c r="K49" s="187"/>
      <c r="L49" s="186"/>
      <c r="M49" s="186"/>
      <c r="N49" s="186"/>
      <c r="O49" s="186"/>
      <c r="P49" s="186"/>
      <c r="Q49" s="186"/>
      <c r="R49" s="186"/>
      <c r="S49" s="186"/>
      <c r="T49" s="186"/>
      <c r="U49" s="186"/>
      <c r="V49" s="186"/>
      <c r="W49" s="186"/>
      <c r="X49" s="186"/>
      <c r="Y49" s="186"/>
      <c r="Z49" s="186"/>
      <c r="AA49" s="186"/>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ht="14.25" customHeight="1" x14ac:dyDescent="0.25">
      <c r="A50" s="244" t="s">
        <v>399</v>
      </c>
      <c r="B50" s="193" t="s">
        <v>23</v>
      </c>
      <c r="C50" s="192" t="s">
        <v>326</v>
      </c>
      <c r="D50" s="195" t="s">
        <v>327</v>
      </c>
      <c r="E50" s="195" t="s">
        <v>490</v>
      </c>
      <c r="F50" s="195"/>
      <c r="G50" s="206">
        <v>0</v>
      </c>
      <c r="H50" s="187"/>
      <c r="I50" s="187"/>
      <c r="J50" s="187"/>
      <c r="K50" s="187"/>
      <c r="L50" s="186"/>
      <c r="M50" s="186"/>
      <c r="N50" s="186"/>
      <c r="O50" s="186"/>
      <c r="P50" s="186"/>
      <c r="Q50" s="186"/>
      <c r="R50" s="186"/>
      <c r="S50" s="186"/>
      <c r="T50" s="186"/>
      <c r="U50" s="186"/>
      <c r="V50" s="186"/>
      <c r="W50" s="186"/>
      <c r="X50" s="186"/>
      <c r="Y50" s="186"/>
      <c r="Z50" s="186"/>
      <c r="AA50" s="186"/>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row>
    <row r="51" spans="1:64" ht="14.25" customHeight="1" x14ac:dyDescent="0.25">
      <c r="A51" s="381" t="s">
        <v>400</v>
      </c>
      <c r="B51" s="75" t="s">
        <v>23</v>
      </c>
      <c r="C51" s="191" t="s">
        <v>329</v>
      </c>
      <c r="D51" s="196" t="s">
        <v>330</v>
      </c>
      <c r="E51" s="194" t="s">
        <v>490</v>
      </c>
      <c r="F51" s="194"/>
      <c r="G51" s="206">
        <v>0</v>
      </c>
      <c r="H51" s="187"/>
      <c r="I51" s="187"/>
      <c r="J51" s="187"/>
      <c r="K51" s="187"/>
      <c r="L51" s="186"/>
      <c r="M51" s="186"/>
      <c r="N51" s="186"/>
      <c r="O51" s="186"/>
      <c r="P51" s="186"/>
      <c r="Q51" s="186"/>
      <c r="R51" s="186"/>
      <c r="S51" s="186"/>
      <c r="T51" s="186"/>
      <c r="U51" s="186"/>
      <c r="V51" s="186"/>
      <c r="W51" s="186"/>
      <c r="X51" s="186"/>
      <c r="Y51" s="186"/>
      <c r="Z51" s="186"/>
      <c r="AA51" s="186"/>
    </row>
    <row r="52" spans="1:64" ht="14.25" customHeight="1" x14ac:dyDescent="0.25">
      <c r="A52" s="244" t="s">
        <v>401</v>
      </c>
      <c r="B52" s="193" t="s">
        <v>23</v>
      </c>
      <c r="C52" s="192" t="s">
        <v>333</v>
      </c>
      <c r="D52" s="195" t="s">
        <v>330</v>
      </c>
      <c r="E52" s="195" t="s">
        <v>490</v>
      </c>
      <c r="F52" s="195"/>
      <c r="G52" s="206">
        <v>0</v>
      </c>
      <c r="H52" s="187"/>
      <c r="I52" s="187"/>
      <c r="J52" s="187"/>
      <c r="K52" s="187"/>
      <c r="L52" s="186"/>
      <c r="M52" s="186"/>
      <c r="N52" s="186"/>
      <c r="O52" s="186"/>
      <c r="P52" s="186"/>
      <c r="Q52" s="186"/>
      <c r="R52" s="186"/>
      <c r="S52" s="186"/>
      <c r="T52" s="186"/>
      <c r="U52" s="186"/>
      <c r="V52" s="186"/>
      <c r="W52" s="186"/>
      <c r="X52" s="186"/>
      <c r="Y52" s="186"/>
      <c r="Z52" s="186"/>
      <c r="AA52" s="186"/>
    </row>
    <row r="53" spans="1:64" ht="14.25" customHeight="1" x14ac:dyDescent="0.25">
      <c r="A53" s="381" t="s">
        <v>402</v>
      </c>
      <c r="B53" s="75" t="s">
        <v>23</v>
      </c>
      <c r="C53" s="191" t="s">
        <v>334</v>
      </c>
      <c r="D53" s="66" t="s">
        <v>330</v>
      </c>
      <c r="E53" s="194" t="s">
        <v>490</v>
      </c>
      <c r="F53" s="194"/>
      <c r="G53" s="206">
        <v>0</v>
      </c>
      <c r="H53" s="187"/>
      <c r="I53" s="187"/>
      <c r="J53" s="187"/>
      <c r="K53" s="187"/>
      <c r="L53" s="186"/>
      <c r="M53" s="186"/>
      <c r="N53" s="186"/>
      <c r="O53" s="186"/>
      <c r="P53" s="186"/>
      <c r="Q53" s="186"/>
      <c r="R53" s="186"/>
      <c r="S53" s="186"/>
      <c r="T53" s="186"/>
      <c r="U53" s="186"/>
      <c r="V53" s="186"/>
      <c r="W53" s="186"/>
      <c r="X53" s="186"/>
      <c r="Y53" s="186"/>
      <c r="Z53" s="186"/>
      <c r="AA53" s="186"/>
    </row>
    <row r="54" spans="1:64" ht="14.25" customHeight="1" x14ac:dyDescent="0.25">
      <c r="A54" s="244" t="s">
        <v>403</v>
      </c>
      <c r="B54" s="193" t="s">
        <v>23</v>
      </c>
      <c r="C54" s="192" t="s">
        <v>335</v>
      </c>
      <c r="D54" s="195" t="s">
        <v>337</v>
      </c>
      <c r="E54" s="195" t="s">
        <v>490</v>
      </c>
      <c r="F54" s="195"/>
      <c r="G54" s="206">
        <v>0</v>
      </c>
      <c r="H54" s="187"/>
      <c r="I54" s="187"/>
      <c r="J54" s="187"/>
      <c r="K54" s="187"/>
      <c r="L54" s="186"/>
      <c r="M54" s="186"/>
      <c r="N54" s="186"/>
      <c r="O54" s="186"/>
      <c r="P54" s="186"/>
      <c r="Q54" s="186"/>
      <c r="R54" s="186"/>
      <c r="S54" s="186"/>
      <c r="T54" s="186"/>
      <c r="U54" s="186"/>
      <c r="V54" s="186"/>
      <c r="W54" s="186"/>
      <c r="X54" s="186"/>
      <c r="Y54" s="186"/>
      <c r="Z54" s="186"/>
      <c r="AA54" s="186"/>
    </row>
    <row r="55" spans="1:64" ht="14.25" customHeight="1" x14ac:dyDescent="0.25">
      <c r="A55" s="381" t="s">
        <v>404</v>
      </c>
      <c r="B55" s="75" t="s">
        <v>23</v>
      </c>
      <c r="C55" s="191" t="s">
        <v>336</v>
      </c>
      <c r="D55" s="66" t="s">
        <v>337</v>
      </c>
      <c r="E55" s="194" t="s">
        <v>490</v>
      </c>
      <c r="F55" s="194"/>
      <c r="G55" s="206">
        <v>0</v>
      </c>
      <c r="H55" s="187"/>
      <c r="I55" s="187"/>
      <c r="J55" s="187"/>
      <c r="K55" s="187"/>
      <c r="L55" s="186"/>
      <c r="M55" s="186"/>
      <c r="N55" s="186"/>
      <c r="O55" s="186"/>
      <c r="P55" s="186"/>
      <c r="Q55" s="186"/>
      <c r="R55" s="186"/>
      <c r="S55" s="186"/>
      <c r="T55" s="186"/>
      <c r="U55" s="186"/>
      <c r="V55" s="186"/>
      <c r="W55" s="186"/>
      <c r="X55" s="186"/>
      <c r="Y55" s="186"/>
      <c r="Z55" s="186"/>
      <c r="AA55" s="186"/>
    </row>
    <row r="56" spans="1:64" ht="14.25" customHeight="1" x14ac:dyDescent="0.25">
      <c r="A56" s="244" t="s">
        <v>405</v>
      </c>
      <c r="B56" s="193" t="s">
        <v>23</v>
      </c>
      <c r="C56" s="192" t="s">
        <v>351</v>
      </c>
      <c r="D56" s="195" t="s">
        <v>337</v>
      </c>
      <c r="E56" s="195" t="s">
        <v>490</v>
      </c>
      <c r="F56" s="195"/>
      <c r="G56" s="206">
        <v>0</v>
      </c>
      <c r="H56" s="187"/>
      <c r="I56" s="187"/>
      <c r="J56" s="187"/>
      <c r="K56" s="187"/>
      <c r="L56" s="186"/>
      <c r="M56" s="186"/>
      <c r="N56" s="186"/>
      <c r="O56" s="186"/>
      <c r="P56" s="186"/>
      <c r="Q56" s="186"/>
      <c r="R56" s="186"/>
      <c r="S56" s="186"/>
      <c r="T56" s="186"/>
      <c r="U56" s="186"/>
      <c r="V56" s="186"/>
      <c r="W56" s="186"/>
      <c r="X56" s="186"/>
      <c r="Y56" s="186"/>
      <c r="Z56" s="186"/>
      <c r="AA56" s="186"/>
    </row>
    <row r="57" spans="1:64" ht="14.25" customHeight="1" x14ac:dyDescent="0.25">
      <c r="A57" s="379" t="s">
        <v>406</v>
      </c>
      <c r="B57" s="66" t="s">
        <v>23</v>
      </c>
      <c r="C57" s="185" t="s">
        <v>338</v>
      </c>
      <c r="D57" s="66" t="s">
        <v>337</v>
      </c>
      <c r="E57" s="194" t="s">
        <v>490</v>
      </c>
      <c r="F57" s="194"/>
      <c r="G57" s="206">
        <v>0</v>
      </c>
      <c r="H57" s="187"/>
      <c r="I57" s="187"/>
      <c r="J57" s="187"/>
      <c r="K57" s="187"/>
      <c r="L57" s="186"/>
      <c r="M57" s="186"/>
      <c r="N57" s="186"/>
      <c r="O57" s="186"/>
      <c r="P57" s="186"/>
      <c r="Q57" s="186"/>
      <c r="R57" s="186"/>
      <c r="S57" s="186"/>
      <c r="T57" s="186"/>
      <c r="U57" s="186"/>
      <c r="V57" s="186"/>
      <c r="W57" s="186"/>
      <c r="X57" s="186"/>
      <c r="Y57" s="186"/>
      <c r="Z57" s="186"/>
      <c r="AA57" s="186"/>
    </row>
    <row r="58" spans="1:64" ht="14.25" customHeight="1" x14ac:dyDescent="0.25">
      <c r="A58" s="244" t="s">
        <v>407</v>
      </c>
      <c r="B58" s="193" t="s">
        <v>23</v>
      </c>
      <c r="C58" s="192" t="s">
        <v>339</v>
      </c>
      <c r="D58" s="195" t="s">
        <v>337</v>
      </c>
      <c r="E58" s="195" t="s">
        <v>490</v>
      </c>
      <c r="F58" s="195"/>
      <c r="G58" s="206">
        <v>0</v>
      </c>
      <c r="H58" s="187"/>
      <c r="I58" s="187"/>
      <c r="J58" s="187"/>
      <c r="K58" s="187"/>
      <c r="L58" s="186"/>
      <c r="M58" s="186"/>
      <c r="N58" s="186"/>
      <c r="O58" s="186"/>
      <c r="P58" s="186"/>
      <c r="Q58" s="186"/>
      <c r="R58" s="186"/>
      <c r="S58" s="186"/>
      <c r="T58" s="186"/>
      <c r="U58" s="186"/>
      <c r="V58" s="186"/>
      <c r="W58" s="186"/>
      <c r="X58" s="186"/>
      <c r="Y58" s="186"/>
      <c r="Z58" s="186"/>
      <c r="AA58" s="186"/>
    </row>
    <row r="59" spans="1:64" ht="14.25" customHeight="1" x14ac:dyDescent="0.25">
      <c r="A59" s="379" t="s">
        <v>408</v>
      </c>
      <c r="B59" s="66" t="s">
        <v>23</v>
      </c>
      <c r="C59" s="185" t="s">
        <v>340</v>
      </c>
      <c r="D59" s="66" t="s">
        <v>337</v>
      </c>
      <c r="E59" s="194" t="s">
        <v>490</v>
      </c>
      <c r="F59" s="194"/>
      <c r="G59" s="206">
        <v>0</v>
      </c>
      <c r="H59" s="187"/>
      <c r="I59" s="187"/>
      <c r="J59" s="187"/>
      <c r="K59" s="187"/>
      <c r="L59" s="186"/>
      <c r="M59" s="186"/>
      <c r="N59" s="186"/>
      <c r="O59" s="186"/>
      <c r="P59" s="186"/>
      <c r="Q59" s="186"/>
      <c r="R59" s="186"/>
      <c r="S59" s="186"/>
      <c r="T59" s="186"/>
      <c r="U59" s="186"/>
      <c r="V59" s="186"/>
      <c r="W59" s="186"/>
      <c r="X59" s="186"/>
      <c r="Y59" s="186"/>
      <c r="Z59" s="186"/>
      <c r="AA59" s="186"/>
    </row>
    <row r="60" spans="1:64" ht="14.25" customHeight="1" x14ac:dyDescent="0.25">
      <c r="A60" s="244" t="s">
        <v>409</v>
      </c>
      <c r="B60" s="193" t="s">
        <v>23</v>
      </c>
      <c r="C60" s="192" t="s">
        <v>341</v>
      </c>
      <c r="D60" s="195" t="s">
        <v>337</v>
      </c>
      <c r="E60" s="195" t="s">
        <v>490</v>
      </c>
      <c r="F60" s="195"/>
      <c r="G60" s="206">
        <v>0</v>
      </c>
      <c r="H60" s="187"/>
      <c r="I60" s="187"/>
      <c r="J60" s="187"/>
      <c r="K60" s="187"/>
      <c r="L60" s="186"/>
      <c r="M60" s="186"/>
      <c r="N60" s="186"/>
      <c r="O60" s="186"/>
      <c r="P60" s="186"/>
      <c r="Q60" s="186"/>
      <c r="R60" s="186"/>
      <c r="S60" s="186"/>
      <c r="T60" s="186"/>
      <c r="U60" s="186"/>
      <c r="V60" s="186"/>
      <c r="W60" s="186"/>
      <c r="X60" s="186"/>
      <c r="Y60" s="186"/>
      <c r="Z60" s="186"/>
      <c r="AA60" s="186"/>
    </row>
    <row r="61" spans="1:64" ht="14.25" customHeight="1" x14ac:dyDescent="0.25">
      <c r="A61" s="379" t="s">
        <v>410</v>
      </c>
      <c r="B61" s="66" t="s">
        <v>23</v>
      </c>
      <c r="C61" s="185" t="s">
        <v>342</v>
      </c>
      <c r="D61" s="66" t="s">
        <v>337</v>
      </c>
      <c r="E61" s="194" t="s">
        <v>490</v>
      </c>
      <c r="F61" s="194"/>
      <c r="G61" s="206">
        <v>0</v>
      </c>
      <c r="H61" s="187"/>
      <c r="I61" s="187"/>
      <c r="J61" s="187"/>
      <c r="K61" s="187"/>
      <c r="L61" s="186"/>
      <c r="M61" s="186"/>
      <c r="N61" s="186"/>
      <c r="O61" s="186"/>
      <c r="P61" s="186"/>
      <c r="Q61" s="186"/>
      <c r="R61" s="186"/>
      <c r="S61" s="186"/>
      <c r="T61" s="186"/>
      <c r="U61" s="186"/>
      <c r="V61" s="186"/>
      <c r="W61" s="186"/>
      <c r="X61" s="186"/>
      <c r="Y61" s="186"/>
      <c r="Z61" s="186"/>
      <c r="AA61" s="186"/>
    </row>
    <row r="62" spans="1:64" ht="14.25" customHeight="1" x14ac:dyDescent="0.25">
      <c r="A62" s="244" t="s">
        <v>411</v>
      </c>
      <c r="B62" s="193" t="s">
        <v>23</v>
      </c>
      <c r="C62" s="192" t="s">
        <v>343</v>
      </c>
      <c r="D62" s="195" t="s">
        <v>337</v>
      </c>
      <c r="E62" s="195" t="s">
        <v>490</v>
      </c>
      <c r="F62" s="195"/>
      <c r="G62" s="206">
        <v>0</v>
      </c>
      <c r="H62" s="187"/>
      <c r="I62" s="187"/>
      <c r="J62" s="187"/>
      <c r="K62" s="187"/>
      <c r="L62" s="186"/>
      <c r="M62" s="186"/>
      <c r="N62" s="186"/>
      <c r="O62" s="186"/>
      <c r="P62" s="186"/>
      <c r="Q62" s="186"/>
      <c r="R62" s="186"/>
      <c r="S62" s="186"/>
      <c r="T62" s="186"/>
      <c r="U62" s="186"/>
      <c r="V62" s="186"/>
      <c r="W62" s="186"/>
      <c r="X62" s="186"/>
      <c r="Y62" s="186"/>
      <c r="Z62" s="186"/>
      <c r="AA62" s="186"/>
    </row>
    <row r="63" spans="1:64" ht="14.25" customHeight="1" x14ac:dyDescent="0.25">
      <c r="A63" s="379" t="s">
        <v>412</v>
      </c>
      <c r="B63" s="194" t="s">
        <v>23</v>
      </c>
      <c r="C63" s="185" t="s">
        <v>344</v>
      </c>
      <c r="D63" s="194" t="s">
        <v>207</v>
      </c>
      <c r="E63" s="194" t="s">
        <v>490</v>
      </c>
      <c r="F63" s="194"/>
      <c r="G63" s="206">
        <v>0</v>
      </c>
      <c r="H63" s="187"/>
      <c r="I63" s="187"/>
      <c r="J63" s="187"/>
      <c r="K63" s="187"/>
      <c r="L63" s="186"/>
      <c r="M63" s="186"/>
      <c r="N63" s="186"/>
      <c r="O63" s="186"/>
      <c r="P63" s="186"/>
      <c r="Q63" s="186"/>
      <c r="R63" s="186"/>
      <c r="S63" s="186"/>
      <c r="T63" s="186"/>
      <c r="U63" s="186"/>
      <c r="V63" s="186"/>
      <c r="W63" s="186"/>
      <c r="X63" s="186"/>
      <c r="Y63" s="186"/>
      <c r="Z63" s="186"/>
      <c r="AA63" s="186"/>
    </row>
    <row r="64" spans="1:64" ht="14.25" customHeight="1" x14ac:dyDescent="0.25">
      <c r="A64" s="244" t="s">
        <v>413</v>
      </c>
      <c r="B64" s="193" t="s">
        <v>23</v>
      </c>
      <c r="C64" s="192" t="s">
        <v>345</v>
      </c>
      <c r="D64" s="195" t="s">
        <v>207</v>
      </c>
      <c r="E64" s="195" t="s">
        <v>490</v>
      </c>
      <c r="F64" s="195"/>
      <c r="G64" s="206">
        <v>0</v>
      </c>
      <c r="H64" s="187"/>
      <c r="I64" s="187"/>
      <c r="J64" s="187"/>
      <c r="K64" s="187"/>
      <c r="L64" s="186"/>
      <c r="M64" s="186"/>
      <c r="N64" s="186"/>
      <c r="O64" s="186"/>
      <c r="P64" s="186"/>
      <c r="Q64" s="186"/>
      <c r="R64" s="186"/>
      <c r="S64" s="186"/>
      <c r="T64" s="186"/>
      <c r="U64" s="186"/>
      <c r="V64" s="186"/>
      <c r="W64" s="186"/>
      <c r="X64" s="186"/>
      <c r="Y64" s="186"/>
      <c r="Z64" s="186"/>
      <c r="AA64" s="186"/>
    </row>
    <row r="65" spans="1:27" ht="14.25" customHeight="1" x14ac:dyDescent="0.25">
      <c r="A65" s="379" t="s">
        <v>414</v>
      </c>
      <c r="B65" s="194" t="s">
        <v>23</v>
      </c>
      <c r="C65" s="185" t="s">
        <v>346</v>
      </c>
      <c r="D65" s="194" t="s">
        <v>207</v>
      </c>
      <c r="E65" s="194" t="s">
        <v>490</v>
      </c>
      <c r="F65" s="194"/>
      <c r="G65" s="206">
        <v>0</v>
      </c>
      <c r="H65" s="187"/>
      <c r="I65" s="187"/>
      <c r="J65" s="187"/>
      <c r="K65" s="187"/>
      <c r="L65" s="186"/>
      <c r="M65" s="186"/>
      <c r="N65" s="186"/>
      <c r="O65" s="186"/>
      <c r="P65" s="186"/>
      <c r="Q65" s="186"/>
      <c r="R65" s="186"/>
      <c r="S65" s="186"/>
      <c r="T65" s="186"/>
      <c r="U65" s="186"/>
      <c r="V65" s="186"/>
      <c r="W65" s="186"/>
      <c r="X65" s="186"/>
      <c r="Y65" s="186"/>
      <c r="Z65" s="186"/>
      <c r="AA65" s="186"/>
    </row>
    <row r="66" spans="1:27" ht="14.25" customHeight="1" x14ac:dyDescent="0.25">
      <c r="A66" s="244" t="s">
        <v>415</v>
      </c>
      <c r="B66" s="193" t="s">
        <v>23</v>
      </c>
      <c r="C66" s="192" t="s">
        <v>349</v>
      </c>
      <c r="D66" s="195" t="s">
        <v>207</v>
      </c>
      <c r="E66" s="195" t="s">
        <v>490</v>
      </c>
      <c r="F66" s="195"/>
      <c r="G66" s="206">
        <v>0</v>
      </c>
      <c r="H66" s="187"/>
      <c r="I66" s="187"/>
      <c r="J66" s="187"/>
      <c r="K66" s="187"/>
      <c r="L66" s="186"/>
      <c r="M66" s="186"/>
      <c r="N66" s="186"/>
      <c r="O66" s="186"/>
      <c r="P66" s="186"/>
      <c r="Q66" s="186"/>
      <c r="R66" s="186"/>
      <c r="S66" s="186"/>
      <c r="T66" s="186"/>
      <c r="U66" s="186"/>
      <c r="V66" s="186"/>
      <c r="W66" s="186"/>
      <c r="X66" s="186"/>
      <c r="Y66" s="186"/>
      <c r="Z66" s="186"/>
      <c r="AA66" s="186"/>
    </row>
    <row r="67" spans="1:27" ht="14.25" customHeight="1" x14ac:dyDescent="0.25">
      <c r="A67" s="379" t="s">
        <v>416</v>
      </c>
      <c r="B67" s="194" t="s">
        <v>23</v>
      </c>
      <c r="C67" s="185" t="s">
        <v>347</v>
      </c>
      <c r="D67" s="194" t="s">
        <v>207</v>
      </c>
      <c r="E67" s="194" t="s">
        <v>490</v>
      </c>
      <c r="F67" s="194"/>
      <c r="G67" s="206">
        <v>0</v>
      </c>
      <c r="H67" s="187"/>
      <c r="I67" s="187"/>
      <c r="J67" s="187"/>
      <c r="K67" s="187"/>
      <c r="L67" s="186"/>
      <c r="M67" s="186"/>
      <c r="N67" s="186"/>
      <c r="O67" s="186"/>
      <c r="P67" s="186"/>
      <c r="Q67" s="186"/>
      <c r="R67" s="186"/>
      <c r="S67" s="186"/>
      <c r="T67" s="186"/>
      <c r="U67" s="186"/>
      <c r="V67" s="186"/>
      <c r="W67" s="186"/>
      <c r="X67" s="186"/>
      <c r="Y67" s="186"/>
      <c r="Z67" s="186"/>
      <c r="AA67" s="186"/>
    </row>
    <row r="68" spans="1:27" ht="14.25" customHeight="1" x14ac:dyDescent="0.25">
      <c r="A68" s="244" t="s">
        <v>417</v>
      </c>
      <c r="B68" s="193" t="s">
        <v>23</v>
      </c>
      <c r="C68" s="192" t="s">
        <v>350</v>
      </c>
      <c r="D68" s="195" t="s">
        <v>207</v>
      </c>
      <c r="E68" s="195" t="s">
        <v>490</v>
      </c>
      <c r="F68" s="195"/>
      <c r="G68" s="206">
        <v>0</v>
      </c>
      <c r="H68" s="187"/>
      <c r="I68" s="187"/>
      <c r="J68" s="187"/>
      <c r="K68" s="187"/>
      <c r="L68" s="186"/>
      <c r="M68" s="186"/>
      <c r="N68" s="186"/>
      <c r="O68" s="186"/>
      <c r="P68" s="186"/>
      <c r="Q68" s="186"/>
      <c r="R68" s="186"/>
      <c r="S68" s="186"/>
      <c r="T68" s="186"/>
      <c r="U68" s="186"/>
      <c r="V68" s="186"/>
      <c r="W68" s="186"/>
      <c r="X68" s="186"/>
      <c r="Y68" s="186"/>
      <c r="Z68" s="186"/>
      <c r="AA68" s="186"/>
    </row>
    <row r="69" spans="1:27" ht="14.25" customHeight="1" x14ac:dyDescent="0.25">
      <c r="A69" s="238" t="s">
        <v>418</v>
      </c>
      <c r="B69" s="196" t="s">
        <v>23</v>
      </c>
      <c r="C69" s="185" t="s">
        <v>348</v>
      </c>
      <c r="D69" s="194" t="s">
        <v>207</v>
      </c>
      <c r="E69" s="66" t="s">
        <v>490</v>
      </c>
      <c r="F69" s="194"/>
      <c r="G69" s="206">
        <v>0</v>
      </c>
      <c r="H69" s="187"/>
      <c r="I69" s="187"/>
      <c r="J69" s="187"/>
      <c r="K69" s="187"/>
      <c r="L69" s="186"/>
      <c r="M69" s="186"/>
      <c r="N69" s="186"/>
      <c r="O69" s="186"/>
      <c r="P69" s="186"/>
      <c r="Q69" s="186"/>
      <c r="R69" s="186"/>
      <c r="S69" s="186"/>
      <c r="T69" s="186"/>
      <c r="U69" s="186"/>
      <c r="V69" s="186"/>
      <c r="W69" s="186"/>
      <c r="X69" s="186"/>
      <c r="Y69" s="186"/>
      <c r="Z69" s="186"/>
      <c r="AA69" s="186"/>
    </row>
    <row r="70" spans="1:27" ht="18" x14ac:dyDescent="0.25">
      <c r="A70" s="72" t="s">
        <v>624</v>
      </c>
      <c r="B70" s="382" t="s">
        <v>23</v>
      </c>
      <c r="C70" s="192" t="s">
        <v>625</v>
      </c>
      <c r="D70" s="195" t="s">
        <v>207</v>
      </c>
      <c r="E70" s="195" t="s">
        <v>490</v>
      </c>
      <c r="F70" s="195"/>
      <c r="G70" s="206">
        <v>0</v>
      </c>
      <c r="H70" s="187"/>
      <c r="I70" s="206"/>
      <c r="J70" s="187"/>
      <c r="K70" s="206"/>
      <c r="L70" s="186"/>
      <c r="M70" s="186"/>
      <c r="N70" s="186"/>
      <c r="O70" s="186"/>
      <c r="P70" s="186"/>
      <c r="Q70" s="186"/>
      <c r="R70" s="186"/>
      <c r="S70" s="186"/>
      <c r="T70" s="186"/>
      <c r="U70" s="186"/>
      <c r="V70" s="186"/>
      <c r="W70" s="186"/>
      <c r="X70" s="186"/>
      <c r="Y70" s="186"/>
      <c r="Z70" s="186"/>
      <c r="AA70" s="186"/>
    </row>
    <row r="71" spans="1:27" x14ac:dyDescent="0.25">
      <c r="A71" s="74" t="s">
        <v>626</v>
      </c>
      <c r="B71" s="194" t="s">
        <v>23</v>
      </c>
      <c r="C71" s="185" t="s">
        <v>627</v>
      </c>
      <c r="D71" s="194" t="s">
        <v>207</v>
      </c>
      <c r="E71" s="66" t="s">
        <v>490</v>
      </c>
      <c r="F71" s="194"/>
      <c r="G71" s="206">
        <v>0</v>
      </c>
      <c r="H71" s="187"/>
      <c r="I71" s="206"/>
      <c r="J71" s="187"/>
      <c r="K71" s="206"/>
      <c r="L71" s="186"/>
      <c r="M71" s="186"/>
      <c r="N71" s="186"/>
      <c r="O71" s="186"/>
      <c r="P71" s="186"/>
      <c r="Q71" s="186"/>
      <c r="R71" s="186"/>
      <c r="S71" s="186"/>
      <c r="T71" s="186"/>
      <c r="U71" s="186"/>
      <c r="V71" s="186"/>
      <c r="W71" s="186"/>
      <c r="X71" s="186"/>
      <c r="Y71" s="186"/>
      <c r="Z71" s="186"/>
      <c r="AA71" s="186"/>
    </row>
    <row r="72" spans="1:27" ht="18" x14ac:dyDescent="0.25">
      <c r="A72" s="72" t="s">
        <v>628</v>
      </c>
      <c r="B72" s="193" t="s">
        <v>23</v>
      </c>
      <c r="C72" s="192" t="s">
        <v>629</v>
      </c>
      <c r="D72" s="195" t="s">
        <v>207</v>
      </c>
      <c r="E72" s="195" t="s">
        <v>490</v>
      </c>
      <c r="F72" s="195"/>
      <c r="G72" s="206">
        <v>0</v>
      </c>
      <c r="H72" s="187"/>
      <c r="I72" s="206"/>
      <c r="J72" s="187"/>
      <c r="K72" s="206"/>
      <c r="L72" s="186"/>
      <c r="M72" s="186"/>
      <c r="N72" s="186"/>
      <c r="O72" s="186"/>
      <c r="P72" s="186"/>
      <c r="Q72" s="186"/>
      <c r="R72" s="186"/>
      <c r="S72" s="186"/>
      <c r="T72" s="186"/>
      <c r="U72" s="186"/>
      <c r="V72" s="186"/>
      <c r="W72" s="186"/>
      <c r="X72" s="186"/>
      <c r="Y72" s="186"/>
      <c r="Z72" s="186"/>
      <c r="AA72" s="186"/>
    </row>
    <row r="73" spans="1:27" ht="18" x14ac:dyDescent="0.25">
      <c r="A73" s="74" t="s">
        <v>630</v>
      </c>
      <c r="B73" s="194" t="s">
        <v>23</v>
      </c>
      <c r="C73" s="185" t="s">
        <v>631</v>
      </c>
      <c r="D73" s="194" t="s">
        <v>207</v>
      </c>
      <c r="E73" s="66" t="s">
        <v>490</v>
      </c>
      <c r="F73" s="194"/>
      <c r="G73" s="206">
        <v>0</v>
      </c>
      <c r="H73" s="187"/>
      <c r="I73" s="206"/>
      <c r="J73" s="187"/>
      <c r="K73" s="206"/>
      <c r="L73" s="186"/>
      <c r="M73" s="186"/>
      <c r="N73" s="186"/>
      <c r="O73" s="186"/>
      <c r="P73" s="186"/>
      <c r="Q73" s="186"/>
      <c r="R73" s="186"/>
      <c r="S73" s="186"/>
      <c r="T73" s="186"/>
      <c r="U73" s="186"/>
      <c r="V73" s="186"/>
      <c r="W73" s="186"/>
      <c r="X73" s="186"/>
      <c r="Y73" s="186"/>
      <c r="Z73" s="186"/>
      <c r="AA73" s="186"/>
    </row>
    <row r="74" spans="1:27" ht="18" x14ac:dyDescent="0.25">
      <c r="A74" s="72" t="s">
        <v>632</v>
      </c>
      <c r="B74" s="193" t="s">
        <v>23</v>
      </c>
      <c r="C74" s="192" t="s">
        <v>633</v>
      </c>
      <c r="D74" s="195" t="s">
        <v>207</v>
      </c>
      <c r="E74" s="195" t="s">
        <v>490</v>
      </c>
      <c r="F74" s="195"/>
      <c r="G74" s="206">
        <v>0</v>
      </c>
      <c r="H74" s="187"/>
      <c r="I74" s="206"/>
      <c r="J74" s="187"/>
      <c r="K74" s="206"/>
      <c r="L74" s="186"/>
      <c r="M74" s="186"/>
      <c r="N74" s="186"/>
      <c r="O74" s="186"/>
      <c r="P74" s="186"/>
      <c r="Q74" s="186"/>
      <c r="R74" s="186"/>
      <c r="S74" s="186"/>
      <c r="T74" s="186"/>
      <c r="U74" s="186"/>
      <c r="V74" s="186"/>
      <c r="W74" s="186"/>
      <c r="X74" s="186"/>
      <c r="Y74" s="186"/>
      <c r="Z74" s="186"/>
      <c r="AA74" s="186"/>
    </row>
    <row r="75" spans="1:27" ht="18" x14ac:dyDescent="0.25">
      <c r="A75" s="74" t="s">
        <v>634</v>
      </c>
      <c r="B75" s="194" t="s">
        <v>23</v>
      </c>
      <c r="C75" s="185" t="s">
        <v>635</v>
      </c>
      <c r="D75" s="194" t="s">
        <v>207</v>
      </c>
      <c r="E75" s="66" t="s">
        <v>490</v>
      </c>
      <c r="F75" s="194"/>
      <c r="G75" s="206">
        <v>0</v>
      </c>
      <c r="H75" s="187"/>
      <c r="I75" s="206"/>
      <c r="J75" s="187"/>
      <c r="K75" s="206"/>
      <c r="L75" s="186"/>
      <c r="M75" s="186"/>
      <c r="N75" s="186"/>
      <c r="O75" s="186"/>
      <c r="P75" s="186"/>
      <c r="Q75" s="186"/>
      <c r="R75" s="186"/>
      <c r="S75" s="186"/>
      <c r="T75" s="186"/>
      <c r="U75" s="186"/>
      <c r="V75" s="186"/>
      <c r="W75" s="186"/>
      <c r="X75" s="186"/>
      <c r="Y75" s="186"/>
      <c r="Z75" s="186"/>
      <c r="AA75" s="186"/>
    </row>
    <row r="76" spans="1:27" x14ac:dyDescent="0.25">
      <c r="A76" s="72" t="s">
        <v>636</v>
      </c>
      <c r="B76" s="193" t="s">
        <v>23</v>
      </c>
      <c r="C76" s="192" t="s">
        <v>637</v>
      </c>
      <c r="D76" s="195" t="s">
        <v>207</v>
      </c>
      <c r="E76" s="195" t="s">
        <v>490</v>
      </c>
      <c r="F76" s="195"/>
      <c r="G76" s="206">
        <v>0</v>
      </c>
      <c r="H76" s="187"/>
      <c r="I76" s="206"/>
      <c r="J76" s="187"/>
      <c r="K76" s="206"/>
      <c r="L76" s="186"/>
      <c r="M76" s="186"/>
      <c r="N76" s="186"/>
      <c r="O76" s="186"/>
      <c r="P76" s="186"/>
      <c r="Q76" s="186"/>
      <c r="R76" s="186"/>
      <c r="S76" s="186"/>
      <c r="T76" s="186"/>
      <c r="U76" s="186"/>
      <c r="V76" s="186"/>
      <c r="W76" s="186"/>
      <c r="X76" s="186"/>
      <c r="Y76" s="186"/>
      <c r="Z76" s="186"/>
      <c r="AA76" s="186"/>
    </row>
    <row r="77" spans="1:27" x14ac:dyDescent="0.25">
      <c r="Z77" s="65"/>
    </row>
    <row r="78" spans="1:27" x14ac:dyDescent="0.25">
      <c r="Z78" s="65"/>
    </row>
    <row r="79" spans="1:27" x14ac:dyDescent="0.25">
      <c r="Z79" s="65"/>
    </row>
    <row r="80" spans="1:27" x14ac:dyDescent="0.25">
      <c r="Z80" s="65"/>
    </row>
    <row r="81" spans="1:26" x14ac:dyDescent="0.25">
      <c r="Z81" s="65"/>
    </row>
    <row r="82" spans="1:26" x14ac:dyDescent="0.25">
      <c r="A82" t="s">
        <v>492</v>
      </c>
    </row>
  </sheetData>
  <mergeCells count="11">
    <mergeCell ref="C1:C2"/>
    <mergeCell ref="B1:B2"/>
    <mergeCell ref="A1:A2"/>
    <mergeCell ref="L1:P1"/>
    <mergeCell ref="Q1:U1"/>
    <mergeCell ref="D1:D2"/>
    <mergeCell ref="V1:Z1"/>
    <mergeCell ref="AP2:BD2"/>
    <mergeCell ref="F1:F2"/>
    <mergeCell ref="E1:E2"/>
    <mergeCell ref="G1:K1"/>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21"/>
  <sheetViews>
    <sheetView zoomScale="80" zoomScaleNormal="80" workbookViewId="0">
      <pane xSplit="23" ySplit="1" topLeftCell="X341" activePane="bottomRight" state="frozen"/>
      <selection pane="topRight" activeCell="X1" sqref="X1"/>
      <selection pane="bottomLeft" activeCell="A2" sqref="A2"/>
      <selection pane="bottomRight" activeCell="AB363" sqref="AB363"/>
    </sheetView>
  </sheetViews>
  <sheetFormatPr defaultRowHeight="15" x14ac:dyDescent="0.25"/>
  <cols>
    <col min="1" max="1" width="8.7109375" bestFit="1" customWidth="1"/>
    <col min="23" max="23" width="12.140625" customWidth="1"/>
  </cols>
  <sheetData>
    <row r="1" spans="1:23" ht="34.5" customHeight="1" x14ac:dyDescent="0.25">
      <c r="A1" s="346" t="s">
        <v>463</v>
      </c>
      <c r="B1" s="346"/>
      <c r="C1" s="346"/>
      <c r="D1" s="346"/>
      <c r="E1" s="346"/>
      <c r="F1" s="346"/>
      <c r="G1" s="346"/>
      <c r="H1" s="346"/>
      <c r="I1" s="346"/>
      <c r="J1" s="346"/>
      <c r="K1" s="346"/>
      <c r="L1" s="346"/>
      <c r="M1" s="346"/>
      <c r="N1" s="346"/>
      <c r="O1" s="346"/>
      <c r="P1" s="346"/>
      <c r="Q1" s="346"/>
      <c r="R1" s="346"/>
      <c r="S1" s="346"/>
      <c r="T1" s="346"/>
      <c r="U1" s="346"/>
      <c r="V1" s="346"/>
      <c r="W1" s="346"/>
    </row>
    <row r="2" spans="1:23" x14ac:dyDescent="0.25">
      <c r="A2" s="49"/>
      <c r="B2" s="10"/>
      <c r="C2" s="10"/>
      <c r="D2" s="10"/>
      <c r="E2" s="10"/>
      <c r="F2" s="10"/>
      <c r="G2" s="10"/>
      <c r="H2" s="10"/>
      <c r="I2" s="10"/>
      <c r="J2" s="10"/>
      <c r="K2" s="10"/>
      <c r="L2" s="10"/>
      <c r="M2" s="10"/>
      <c r="N2" s="10"/>
      <c r="O2" s="10"/>
      <c r="P2" s="10"/>
      <c r="Q2" s="10"/>
      <c r="R2" s="10"/>
      <c r="S2" s="10"/>
      <c r="T2" s="10"/>
      <c r="U2" s="10"/>
      <c r="V2" s="10"/>
      <c r="W2" s="10"/>
    </row>
    <row r="3" spans="1:23" x14ac:dyDescent="0.25">
      <c r="A3" s="49"/>
      <c r="B3" s="10"/>
      <c r="C3" s="10"/>
      <c r="D3" s="10"/>
      <c r="E3" s="10"/>
      <c r="F3" s="10"/>
      <c r="G3" s="10"/>
      <c r="H3" s="10"/>
      <c r="I3" s="10"/>
      <c r="J3" s="10"/>
      <c r="K3" s="10"/>
      <c r="L3" s="10"/>
      <c r="M3" s="10"/>
      <c r="N3" s="10"/>
      <c r="O3" s="10"/>
      <c r="P3" s="10"/>
      <c r="Q3" s="10"/>
      <c r="R3" s="10"/>
      <c r="S3" s="10"/>
      <c r="T3" s="10"/>
      <c r="U3" s="10"/>
      <c r="V3" s="10"/>
      <c r="W3" s="10"/>
    </row>
    <row r="4" spans="1:23" x14ac:dyDescent="0.25">
      <c r="A4" s="49"/>
      <c r="B4" s="10"/>
      <c r="C4" s="10"/>
      <c r="D4" s="10"/>
      <c r="E4" s="10"/>
      <c r="F4" s="10"/>
      <c r="G4" s="10"/>
      <c r="H4" s="10"/>
      <c r="I4" s="10"/>
      <c r="J4" s="10"/>
      <c r="K4" s="10"/>
      <c r="L4" s="10"/>
      <c r="M4" s="10"/>
      <c r="N4" s="10"/>
      <c r="O4" s="10"/>
      <c r="P4" s="10"/>
      <c r="Q4" s="10"/>
      <c r="R4" s="10"/>
      <c r="S4" s="10"/>
      <c r="T4" s="10"/>
      <c r="U4" s="10"/>
      <c r="V4" s="10"/>
      <c r="W4" s="10"/>
    </row>
    <row r="5" spans="1:23" x14ac:dyDescent="0.25">
      <c r="A5" s="10"/>
      <c r="B5" s="10"/>
      <c r="C5" s="10"/>
      <c r="D5" s="10"/>
      <c r="E5" s="10"/>
      <c r="F5" s="10"/>
      <c r="G5" s="10"/>
      <c r="H5" s="10"/>
      <c r="I5" s="10"/>
      <c r="J5" s="10"/>
      <c r="K5" s="10"/>
      <c r="L5" s="10"/>
      <c r="M5" s="10"/>
      <c r="N5" s="10"/>
      <c r="O5" s="10"/>
      <c r="P5" s="10"/>
      <c r="Q5" s="10"/>
      <c r="R5" s="10"/>
      <c r="S5" s="10"/>
      <c r="T5" s="10"/>
      <c r="U5" s="10"/>
      <c r="V5" s="10"/>
      <c r="W5" s="10"/>
    </row>
    <row r="6" spans="1:23" x14ac:dyDescent="0.25">
      <c r="A6" s="10"/>
      <c r="B6" s="10"/>
      <c r="C6" s="10"/>
      <c r="D6" s="10"/>
      <c r="E6" s="10"/>
      <c r="F6" s="10"/>
      <c r="G6" s="10"/>
      <c r="H6" s="10"/>
      <c r="I6" s="10"/>
      <c r="J6" s="10"/>
      <c r="K6" s="10"/>
      <c r="L6" s="10"/>
      <c r="M6" s="10"/>
      <c r="N6" s="10"/>
      <c r="O6" s="10"/>
      <c r="P6" s="10"/>
      <c r="Q6" s="10"/>
      <c r="R6" s="10"/>
      <c r="S6" s="10"/>
      <c r="T6" s="10"/>
      <c r="U6" s="10"/>
      <c r="V6" s="10"/>
      <c r="W6" s="10"/>
    </row>
    <row r="7" spans="1:23" x14ac:dyDescent="0.25">
      <c r="A7" s="10"/>
      <c r="B7" s="10"/>
      <c r="C7" s="10"/>
      <c r="D7" s="10"/>
      <c r="E7" s="10"/>
      <c r="F7" s="10"/>
      <c r="G7" s="10"/>
      <c r="H7" s="10"/>
      <c r="I7" s="10"/>
      <c r="J7" s="10"/>
      <c r="K7" s="10"/>
      <c r="L7" s="10"/>
      <c r="M7" s="10"/>
      <c r="N7" s="10"/>
      <c r="O7" s="10"/>
      <c r="P7" s="10"/>
      <c r="Q7" s="10"/>
      <c r="R7" s="10"/>
      <c r="S7" s="10"/>
      <c r="T7" s="10"/>
      <c r="U7" s="10"/>
      <c r="V7" s="10"/>
      <c r="W7" s="10"/>
    </row>
    <row r="8" spans="1:23" x14ac:dyDescent="0.25">
      <c r="A8" s="10"/>
      <c r="B8" s="10"/>
      <c r="C8" s="10"/>
      <c r="D8" s="10"/>
      <c r="E8" s="10"/>
      <c r="F8" s="10"/>
      <c r="G8" s="10"/>
      <c r="H8" s="10"/>
      <c r="I8" s="10"/>
      <c r="J8" s="10"/>
      <c r="K8" s="10"/>
      <c r="L8" s="10"/>
      <c r="M8" s="10"/>
      <c r="N8" s="10"/>
      <c r="O8" s="10"/>
      <c r="P8" s="10"/>
      <c r="Q8" s="10"/>
      <c r="R8" s="10"/>
      <c r="S8" s="10"/>
      <c r="T8" s="10"/>
      <c r="U8" s="10"/>
      <c r="V8" s="10"/>
      <c r="W8" s="10"/>
    </row>
    <row r="9" spans="1:23" x14ac:dyDescent="0.25">
      <c r="A9" s="10"/>
      <c r="B9" s="10"/>
      <c r="C9" s="10"/>
      <c r="D9" s="10"/>
      <c r="E9" s="10"/>
      <c r="F9" s="10"/>
      <c r="G9" s="10"/>
      <c r="H9" s="10"/>
      <c r="I9" s="10"/>
      <c r="J9" s="10"/>
      <c r="K9" s="10"/>
      <c r="L9" s="10"/>
      <c r="M9" s="10"/>
      <c r="N9" s="10"/>
      <c r="O9" s="10"/>
      <c r="P9" s="10"/>
      <c r="Q9" s="10"/>
      <c r="R9" s="10"/>
      <c r="S9" s="10"/>
      <c r="T9" s="10"/>
      <c r="U9" s="10"/>
      <c r="V9" s="10"/>
      <c r="W9" s="10"/>
    </row>
    <row r="10" spans="1:23" x14ac:dyDescent="0.25">
      <c r="A10" s="10"/>
      <c r="B10" s="10"/>
      <c r="C10" s="10"/>
      <c r="D10" s="10"/>
      <c r="E10" s="10"/>
      <c r="F10" s="10"/>
      <c r="G10" s="10"/>
      <c r="H10" s="10"/>
      <c r="I10" s="10"/>
      <c r="J10" s="10"/>
      <c r="K10" s="10"/>
      <c r="L10" s="10"/>
      <c r="M10" s="10"/>
      <c r="N10" s="10"/>
      <c r="O10" s="10"/>
      <c r="P10" s="10"/>
      <c r="Q10" s="10"/>
      <c r="R10" s="10"/>
      <c r="S10" s="10"/>
      <c r="T10" s="10"/>
      <c r="U10" s="10"/>
      <c r="V10" s="10"/>
      <c r="W10" s="10"/>
    </row>
    <row r="11" spans="1:23" x14ac:dyDescent="0.25">
      <c r="A11" s="10"/>
      <c r="B11" s="10"/>
      <c r="C11" s="10"/>
      <c r="D11" s="10"/>
      <c r="E11" s="10"/>
      <c r="F11" s="10"/>
      <c r="G11" s="10"/>
      <c r="H11" s="10"/>
      <c r="I11" s="10"/>
      <c r="J11" s="10"/>
      <c r="K11" s="10"/>
      <c r="L11" s="10"/>
      <c r="M11" s="10"/>
      <c r="N11" s="10"/>
      <c r="O11" s="10"/>
      <c r="P11" s="10"/>
      <c r="Q11" s="10"/>
      <c r="R11" s="10"/>
      <c r="S11" s="10"/>
      <c r="T11" s="10"/>
      <c r="U11" s="10"/>
      <c r="V11" s="10"/>
      <c r="W11" s="10"/>
    </row>
    <row r="12" spans="1:23" x14ac:dyDescent="0.25">
      <c r="A12" s="10"/>
      <c r="B12" s="10"/>
      <c r="C12" s="10"/>
      <c r="D12" s="10"/>
      <c r="E12" s="10"/>
      <c r="F12" s="10"/>
      <c r="G12" s="10"/>
      <c r="H12" s="10"/>
      <c r="I12" s="10"/>
      <c r="J12" s="10"/>
      <c r="K12" s="10"/>
      <c r="L12" s="10"/>
      <c r="M12" s="10"/>
      <c r="N12" s="10"/>
      <c r="O12" s="10"/>
      <c r="P12" s="10"/>
      <c r="Q12" s="10"/>
      <c r="R12" s="10"/>
      <c r="S12" s="10"/>
      <c r="T12" s="10"/>
      <c r="U12" s="10"/>
      <c r="V12" s="10"/>
      <c r="W12" s="10"/>
    </row>
    <row r="13" spans="1:23" x14ac:dyDescent="0.25">
      <c r="A13" s="10"/>
      <c r="B13" s="10"/>
      <c r="C13" s="10"/>
      <c r="D13" s="10"/>
      <c r="E13" s="10"/>
      <c r="F13" s="10"/>
      <c r="G13" s="10"/>
      <c r="H13" s="10"/>
      <c r="I13" s="10"/>
      <c r="J13" s="10"/>
      <c r="K13" s="10"/>
      <c r="L13" s="10"/>
      <c r="M13" s="10"/>
      <c r="N13" s="10"/>
      <c r="O13" s="10"/>
      <c r="P13" s="10"/>
      <c r="Q13" s="10"/>
      <c r="R13" s="10"/>
      <c r="S13" s="10"/>
      <c r="T13" s="10"/>
      <c r="U13" s="10"/>
      <c r="V13" s="10"/>
      <c r="W13" s="10"/>
    </row>
    <row r="14" spans="1:23" x14ac:dyDescent="0.25">
      <c r="A14" s="10"/>
      <c r="B14" s="10"/>
      <c r="C14" s="10"/>
      <c r="D14" s="10"/>
      <c r="E14" s="10"/>
      <c r="F14" s="10"/>
      <c r="G14" s="10"/>
      <c r="H14" s="10"/>
      <c r="I14" s="10"/>
      <c r="J14" s="10"/>
      <c r="K14" s="10"/>
      <c r="L14" s="10"/>
      <c r="M14" s="10"/>
      <c r="N14" s="10"/>
      <c r="O14" s="10"/>
      <c r="P14" s="10"/>
      <c r="Q14" s="10"/>
      <c r="R14" s="10"/>
      <c r="S14" s="10"/>
      <c r="T14" s="10"/>
      <c r="U14" s="10"/>
      <c r="V14" s="10"/>
      <c r="W14" s="10"/>
    </row>
    <row r="15" spans="1:23" x14ac:dyDescent="0.25">
      <c r="A15" s="10"/>
      <c r="B15" s="10"/>
      <c r="C15" s="10"/>
      <c r="D15" s="10"/>
      <c r="E15" s="10"/>
      <c r="F15" s="10"/>
      <c r="G15" s="10"/>
      <c r="H15" s="10"/>
      <c r="I15" s="10"/>
      <c r="J15" s="10"/>
      <c r="K15" s="10"/>
      <c r="L15" s="10"/>
      <c r="M15" s="10"/>
      <c r="N15" s="10"/>
      <c r="O15" s="10"/>
      <c r="P15" s="10"/>
      <c r="Q15" s="10"/>
      <c r="R15" s="10"/>
      <c r="S15" s="10"/>
      <c r="T15" s="10"/>
      <c r="U15" s="10"/>
      <c r="V15" s="10"/>
      <c r="W15" s="10"/>
    </row>
    <row r="16" spans="1:23" x14ac:dyDescent="0.25">
      <c r="A16" s="10"/>
      <c r="B16" s="10"/>
      <c r="C16" s="10"/>
      <c r="D16" s="10"/>
      <c r="E16" s="10"/>
      <c r="F16" s="10"/>
      <c r="G16" s="10"/>
      <c r="H16" s="10"/>
      <c r="I16" s="10"/>
      <c r="J16" s="10"/>
      <c r="K16" s="10"/>
      <c r="L16" s="10"/>
      <c r="M16" s="10"/>
      <c r="N16" s="10"/>
      <c r="O16" s="10"/>
      <c r="P16" s="10"/>
      <c r="Q16" s="10"/>
      <c r="R16" s="10"/>
      <c r="S16" s="10"/>
      <c r="T16" s="10"/>
      <c r="U16" s="10"/>
      <c r="V16" s="10"/>
      <c r="W16" s="10"/>
    </row>
    <row r="17" spans="1:23" x14ac:dyDescent="0.25">
      <c r="A17" s="10"/>
      <c r="B17" s="10"/>
      <c r="C17" s="10"/>
      <c r="D17" s="10"/>
      <c r="E17" s="10"/>
      <c r="F17" s="10"/>
      <c r="G17" s="10"/>
      <c r="H17" s="10"/>
      <c r="I17" s="10"/>
      <c r="J17" s="10"/>
      <c r="K17" s="10"/>
      <c r="L17" s="10"/>
      <c r="M17" s="10"/>
      <c r="N17" s="10"/>
      <c r="O17" s="10"/>
      <c r="P17" s="10"/>
      <c r="Q17" s="10"/>
      <c r="R17" s="10"/>
      <c r="S17" s="10"/>
      <c r="T17" s="10"/>
      <c r="U17" s="10"/>
      <c r="V17" s="10"/>
      <c r="W17" s="10"/>
    </row>
    <row r="18" spans="1:23" x14ac:dyDescent="0.25">
      <c r="A18" s="10"/>
      <c r="B18" s="10"/>
      <c r="C18" s="10"/>
      <c r="D18" s="10"/>
      <c r="E18" s="10"/>
      <c r="F18" s="10"/>
      <c r="G18" s="10"/>
      <c r="H18" s="10"/>
      <c r="I18" s="10"/>
      <c r="J18" s="10"/>
      <c r="K18" s="10"/>
      <c r="L18" s="10"/>
      <c r="M18" s="10"/>
      <c r="N18" s="10"/>
      <c r="O18" s="10"/>
      <c r="P18" s="10"/>
      <c r="Q18" s="10"/>
      <c r="R18" s="10"/>
      <c r="S18" s="10"/>
      <c r="T18" s="10"/>
      <c r="U18" s="10"/>
      <c r="V18" s="10"/>
      <c r="W18" s="10"/>
    </row>
    <row r="19" spans="1:23" x14ac:dyDescent="0.25">
      <c r="A19" s="10"/>
      <c r="B19" s="10"/>
      <c r="C19" s="10"/>
      <c r="D19" s="10"/>
      <c r="E19" s="10"/>
      <c r="F19" s="10"/>
      <c r="G19" s="10"/>
      <c r="H19" s="10"/>
      <c r="I19" s="10"/>
      <c r="J19" s="10"/>
      <c r="K19" s="10"/>
      <c r="L19" s="10"/>
      <c r="M19" s="10"/>
      <c r="N19" s="10"/>
      <c r="O19" s="10"/>
      <c r="P19" s="10"/>
      <c r="Q19" s="10"/>
      <c r="R19" s="10"/>
      <c r="S19" s="10"/>
      <c r="T19" s="10"/>
      <c r="U19" s="10"/>
      <c r="V19" s="10"/>
      <c r="W19" s="10"/>
    </row>
    <row r="20" spans="1:23" x14ac:dyDescent="0.25">
      <c r="A20" s="10"/>
      <c r="B20" s="10"/>
      <c r="C20" s="10"/>
      <c r="D20" s="10"/>
      <c r="E20" s="10"/>
      <c r="F20" s="10"/>
      <c r="G20" s="10"/>
      <c r="H20" s="10"/>
      <c r="I20" s="10"/>
      <c r="J20" s="10"/>
      <c r="K20" s="10"/>
      <c r="L20" s="10"/>
      <c r="M20" s="10"/>
      <c r="N20" s="10"/>
      <c r="O20" s="10"/>
      <c r="P20" s="10"/>
      <c r="Q20" s="10"/>
      <c r="R20" s="10"/>
      <c r="S20" s="10"/>
      <c r="T20" s="10"/>
      <c r="U20" s="10"/>
      <c r="V20" s="10"/>
      <c r="W20" s="10"/>
    </row>
    <row r="21" spans="1:23" x14ac:dyDescent="0.25">
      <c r="A21" s="10"/>
      <c r="B21" s="10"/>
      <c r="C21" s="10"/>
      <c r="D21" s="10"/>
      <c r="E21" s="10"/>
      <c r="F21" s="10"/>
      <c r="G21" s="10"/>
      <c r="H21" s="10"/>
      <c r="I21" s="10"/>
      <c r="J21" s="10"/>
      <c r="K21" s="10"/>
      <c r="L21" s="10"/>
      <c r="M21" s="10"/>
      <c r="N21" s="10"/>
      <c r="O21" s="10"/>
      <c r="P21" s="10"/>
      <c r="Q21" s="10"/>
      <c r="R21" s="10"/>
      <c r="S21" s="10"/>
      <c r="T21" s="10"/>
      <c r="U21" s="10"/>
      <c r="V21" s="10"/>
      <c r="W21" s="10"/>
    </row>
    <row r="22" spans="1:23" x14ac:dyDescent="0.25">
      <c r="A22" s="10"/>
      <c r="B22" s="10"/>
      <c r="C22" s="10"/>
      <c r="D22" s="10"/>
      <c r="E22" s="10"/>
      <c r="F22" s="10"/>
      <c r="G22" s="10"/>
      <c r="H22" s="10"/>
      <c r="I22" s="10"/>
      <c r="J22" s="10"/>
      <c r="K22" s="10"/>
      <c r="L22" s="10"/>
      <c r="M22" s="10"/>
      <c r="N22" s="10"/>
      <c r="O22" s="10"/>
      <c r="P22" s="10"/>
      <c r="Q22" s="10"/>
      <c r="R22" s="10"/>
      <c r="S22" s="10"/>
      <c r="T22" s="10"/>
      <c r="U22" s="10"/>
      <c r="V22" s="10"/>
      <c r="W22" s="10"/>
    </row>
    <row r="23" spans="1:23" x14ac:dyDescent="0.25">
      <c r="A23" s="10"/>
      <c r="B23" s="10"/>
      <c r="C23" s="10"/>
      <c r="D23" s="10"/>
      <c r="E23" s="10"/>
      <c r="F23" s="10"/>
      <c r="G23" s="10"/>
      <c r="H23" s="10"/>
      <c r="I23" s="10"/>
      <c r="J23" s="10"/>
      <c r="K23" s="10"/>
      <c r="L23" s="10"/>
      <c r="M23" s="10"/>
      <c r="N23" s="10"/>
      <c r="O23" s="10"/>
      <c r="P23" s="10"/>
      <c r="Q23" s="10"/>
      <c r="R23" s="10"/>
      <c r="S23" s="10"/>
      <c r="T23" s="10"/>
      <c r="U23" s="10"/>
      <c r="V23" s="10"/>
      <c r="W23" s="10"/>
    </row>
    <row r="24" spans="1:23" x14ac:dyDescent="0.25">
      <c r="A24" s="10"/>
      <c r="B24" s="10"/>
      <c r="C24" s="10"/>
      <c r="D24" s="10"/>
      <c r="E24" s="10"/>
      <c r="F24" s="10"/>
      <c r="G24" s="10"/>
      <c r="H24" s="10"/>
      <c r="I24" s="10"/>
      <c r="J24" s="10"/>
      <c r="K24" s="10"/>
      <c r="L24" s="10"/>
      <c r="M24" s="10"/>
      <c r="N24" s="10"/>
      <c r="O24" s="10"/>
      <c r="P24" s="10"/>
      <c r="Q24" s="10"/>
      <c r="R24" s="10"/>
      <c r="S24" s="10"/>
      <c r="T24" s="10"/>
      <c r="U24" s="10"/>
      <c r="V24" s="10"/>
      <c r="W24" s="10"/>
    </row>
    <row r="25" spans="1:23" x14ac:dyDescent="0.25">
      <c r="A25" s="10"/>
      <c r="B25" s="10"/>
      <c r="C25" s="10"/>
      <c r="D25" s="10"/>
      <c r="E25" s="10"/>
      <c r="F25" s="10"/>
      <c r="G25" s="10"/>
      <c r="H25" s="10"/>
      <c r="I25" s="10"/>
      <c r="J25" s="10"/>
      <c r="K25" s="10"/>
      <c r="L25" s="10"/>
      <c r="M25" s="10"/>
      <c r="N25" s="10"/>
      <c r="O25" s="10"/>
      <c r="P25" s="10"/>
      <c r="Q25" s="10"/>
      <c r="R25" s="10"/>
      <c r="S25" s="10"/>
      <c r="T25" s="10"/>
      <c r="U25" s="10"/>
      <c r="V25" s="10"/>
      <c r="W25" s="10"/>
    </row>
    <row r="26" spans="1:23" x14ac:dyDescent="0.25">
      <c r="A26" s="10"/>
      <c r="B26" s="10"/>
      <c r="C26" s="10"/>
      <c r="D26" s="10"/>
      <c r="E26" s="10"/>
      <c r="F26" s="10"/>
      <c r="G26" s="10"/>
      <c r="H26" s="10"/>
      <c r="I26" s="10"/>
      <c r="J26" s="10"/>
      <c r="K26" s="10"/>
      <c r="L26" s="10"/>
      <c r="M26" s="10"/>
      <c r="N26" s="10"/>
      <c r="O26" s="10"/>
      <c r="P26" s="10"/>
      <c r="Q26" s="10"/>
      <c r="R26" s="10"/>
      <c r="S26" s="10"/>
      <c r="T26" s="10"/>
      <c r="U26" s="10"/>
      <c r="V26" s="10"/>
      <c r="W26" s="10"/>
    </row>
    <row r="27" spans="1:23" x14ac:dyDescent="0.25">
      <c r="A27" s="10"/>
      <c r="B27" s="10"/>
      <c r="C27" s="10"/>
      <c r="D27" s="10"/>
      <c r="E27" s="10"/>
      <c r="F27" s="10"/>
      <c r="G27" s="10"/>
      <c r="H27" s="10"/>
      <c r="I27" s="10"/>
      <c r="J27" s="10"/>
      <c r="K27" s="10"/>
      <c r="L27" s="10"/>
      <c r="M27" s="10"/>
      <c r="N27" s="10"/>
      <c r="O27" s="10"/>
      <c r="P27" s="10"/>
      <c r="Q27" s="10"/>
      <c r="R27" s="10"/>
      <c r="S27" s="10"/>
      <c r="T27" s="10"/>
      <c r="U27" s="10"/>
      <c r="V27" s="10"/>
      <c r="W27" s="10"/>
    </row>
    <row r="28" spans="1:23" x14ac:dyDescent="0.25">
      <c r="A28" s="10"/>
      <c r="B28" s="10"/>
      <c r="C28" s="10"/>
      <c r="D28" s="10"/>
      <c r="E28" s="10"/>
      <c r="F28" s="10"/>
      <c r="G28" s="10"/>
      <c r="H28" s="10"/>
      <c r="I28" s="10"/>
      <c r="J28" s="10"/>
      <c r="K28" s="10"/>
      <c r="L28" s="10"/>
      <c r="M28" s="10"/>
      <c r="N28" s="10"/>
      <c r="O28" s="10"/>
      <c r="P28" s="10"/>
      <c r="Q28" s="10"/>
      <c r="R28" s="10"/>
      <c r="S28" s="10"/>
      <c r="T28" s="10"/>
      <c r="U28" s="10"/>
      <c r="V28" s="10"/>
      <c r="W28" s="10"/>
    </row>
    <row r="29" spans="1:23" x14ac:dyDescent="0.25">
      <c r="A29" s="10"/>
      <c r="B29" s="10"/>
      <c r="C29" s="10"/>
      <c r="D29" s="10"/>
      <c r="E29" s="10"/>
      <c r="F29" s="10"/>
      <c r="G29" s="10"/>
      <c r="H29" s="10"/>
      <c r="I29" s="10"/>
      <c r="J29" s="10"/>
      <c r="K29" s="10"/>
      <c r="L29" s="10"/>
      <c r="M29" s="10"/>
      <c r="N29" s="10"/>
      <c r="O29" s="10"/>
      <c r="P29" s="10"/>
      <c r="Q29" s="10"/>
      <c r="R29" s="10"/>
      <c r="S29" s="10"/>
      <c r="T29" s="10"/>
      <c r="U29" s="10"/>
      <c r="V29" s="10"/>
      <c r="W29" s="10"/>
    </row>
    <row r="30" spans="1:23" x14ac:dyDescent="0.25">
      <c r="A30" s="10"/>
      <c r="B30" s="10"/>
      <c r="C30" s="10"/>
      <c r="D30" s="10"/>
      <c r="E30" s="10"/>
      <c r="F30" s="10"/>
      <c r="G30" s="10"/>
      <c r="H30" s="10"/>
      <c r="I30" s="10"/>
      <c r="J30" s="10"/>
      <c r="K30" s="10"/>
      <c r="L30" s="10"/>
      <c r="M30" s="10"/>
      <c r="N30" s="10"/>
      <c r="O30" s="10"/>
      <c r="P30" s="10"/>
      <c r="Q30" s="10"/>
      <c r="R30" s="10"/>
      <c r="S30" s="10"/>
      <c r="T30" s="10"/>
      <c r="U30" s="10"/>
      <c r="V30" s="10"/>
      <c r="W30" s="10"/>
    </row>
    <row r="31" spans="1:23" x14ac:dyDescent="0.25">
      <c r="A31" s="10"/>
      <c r="B31" s="10"/>
      <c r="C31" s="10"/>
      <c r="D31" s="10"/>
      <c r="E31" s="10"/>
      <c r="F31" s="10"/>
      <c r="G31" s="10"/>
      <c r="H31" s="10"/>
      <c r="I31" s="10"/>
      <c r="J31" s="10"/>
      <c r="K31" s="10"/>
      <c r="L31" s="10"/>
      <c r="M31" s="10"/>
      <c r="N31" s="10"/>
      <c r="O31" s="10"/>
      <c r="P31" s="10"/>
      <c r="Q31" s="10"/>
      <c r="R31" s="10"/>
      <c r="S31" s="10"/>
      <c r="T31" s="10"/>
      <c r="U31" s="10"/>
      <c r="V31" s="10"/>
      <c r="W31" s="10"/>
    </row>
    <row r="32" spans="1:23" x14ac:dyDescent="0.25">
      <c r="A32" s="10"/>
      <c r="B32" s="10"/>
      <c r="C32" s="10"/>
      <c r="D32" s="10"/>
      <c r="E32" s="10"/>
      <c r="F32" s="10"/>
      <c r="G32" s="10"/>
      <c r="H32" s="10"/>
      <c r="I32" s="10"/>
      <c r="J32" s="10"/>
      <c r="K32" s="10"/>
      <c r="L32" s="10"/>
      <c r="M32" s="10"/>
      <c r="N32" s="10"/>
      <c r="O32" s="10"/>
      <c r="P32" s="10"/>
      <c r="Q32" s="10"/>
      <c r="R32" s="10"/>
      <c r="S32" s="10"/>
      <c r="T32" s="10"/>
      <c r="U32" s="10"/>
      <c r="V32" s="10"/>
      <c r="W32" s="10"/>
    </row>
    <row r="33" spans="1:23" x14ac:dyDescent="0.25">
      <c r="A33" s="10"/>
      <c r="B33" s="10"/>
      <c r="C33" s="10"/>
      <c r="D33" s="10"/>
      <c r="E33" s="10"/>
      <c r="F33" s="10"/>
      <c r="G33" s="10"/>
      <c r="H33" s="10"/>
      <c r="I33" s="10"/>
      <c r="J33" s="10"/>
      <c r="K33" s="10"/>
      <c r="L33" s="10"/>
      <c r="M33" s="10"/>
      <c r="N33" s="10"/>
      <c r="O33" s="10"/>
      <c r="P33" s="10"/>
      <c r="Q33" s="10"/>
      <c r="R33" s="10"/>
      <c r="S33" s="10"/>
      <c r="T33" s="10"/>
      <c r="U33" s="10"/>
      <c r="V33" s="10"/>
      <c r="W33" s="10"/>
    </row>
    <row r="34" spans="1:23" x14ac:dyDescent="0.25">
      <c r="A34" s="10"/>
      <c r="B34" s="10"/>
      <c r="C34" s="10"/>
      <c r="D34" s="10"/>
      <c r="E34" s="10"/>
      <c r="F34" s="10"/>
      <c r="G34" s="10"/>
      <c r="H34" s="10"/>
      <c r="I34" s="10"/>
      <c r="J34" s="10"/>
      <c r="K34" s="10"/>
      <c r="L34" s="10"/>
      <c r="M34" s="10"/>
      <c r="N34" s="10"/>
      <c r="O34" s="10"/>
      <c r="P34" s="10"/>
      <c r="Q34" s="10"/>
      <c r="R34" s="10"/>
      <c r="S34" s="10"/>
      <c r="T34" s="10"/>
      <c r="U34" s="10"/>
      <c r="V34" s="10"/>
      <c r="W34" s="10"/>
    </row>
    <row r="35" spans="1:23" x14ac:dyDescent="0.25">
      <c r="A35" s="10"/>
      <c r="B35" s="10"/>
      <c r="C35" s="10"/>
      <c r="D35" s="10"/>
      <c r="E35" s="10"/>
      <c r="F35" s="10"/>
      <c r="G35" s="10"/>
      <c r="H35" s="10"/>
      <c r="I35" s="10"/>
      <c r="J35" s="10"/>
      <c r="K35" s="10"/>
      <c r="L35" s="10"/>
      <c r="M35" s="10"/>
      <c r="N35" s="10"/>
      <c r="O35" s="10"/>
      <c r="P35" s="10"/>
      <c r="Q35" s="10"/>
      <c r="R35" s="10"/>
      <c r="S35" s="10"/>
      <c r="T35" s="10"/>
      <c r="U35" s="10"/>
      <c r="V35" s="10"/>
      <c r="W35" s="10"/>
    </row>
    <row r="36" spans="1:23" x14ac:dyDescent="0.25">
      <c r="A36" s="10"/>
      <c r="B36" s="10"/>
      <c r="C36" s="10"/>
      <c r="D36" s="10"/>
      <c r="E36" s="10"/>
      <c r="F36" s="10"/>
      <c r="G36" s="10"/>
      <c r="H36" s="10"/>
      <c r="I36" s="10"/>
      <c r="J36" s="10"/>
      <c r="K36" s="10"/>
      <c r="L36" s="10"/>
      <c r="M36" s="10"/>
      <c r="N36" s="10"/>
      <c r="O36" s="10"/>
      <c r="P36" s="10"/>
      <c r="Q36" s="10"/>
      <c r="R36" s="10"/>
      <c r="S36" s="10"/>
      <c r="T36" s="10"/>
      <c r="U36" s="10"/>
      <c r="V36" s="10"/>
      <c r="W36" s="10"/>
    </row>
    <row r="37" spans="1:23" x14ac:dyDescent="0.25">
      <c r="A37" s="10"/>
      <c r="B37" s="10"/>
      <c r="C37" s="10"/>
      <c r="D37" s="10"/>
      <c r="E37" s="10"/>
      <c r="F37" s="10"/>
      <c r="G37" s="10"/>
      <c r="H37" s="10"/>
      <c r="I37" s="10"/>
      <c r="J37" s="10"/>
      <c r="K37" s="10"/>
      <c r="L37" s="10"/>
      <c r="M37" s="10"/>
      <c r="N37" s="10"/>
      <c r="O37" s="10"/>
      <c r="P37" s="10"/>
      <c r="Q37" s="10"/>
      <c r="R37" s="10"/>
      <c r="S37" s="10"/>
      <c r="T37" s="10"/>
      <c r="U37" s="10"/>
      <c r="V37" s="10"/>
      <c r="W37" s="10"/>
    </row>
    <row r="38" spans="1:23" x14ac:dyDescent="0.25">
      <c r="A38" s="10"/>
      <c r="B38" s="10"/>
      <c r="C38" s="10"/>
      <c r="D38" s="10"/>
      <c r="E38" s="10"/>
      <c r="F38" s="10"/>
      <c r="G38" s="10"/>
      <c r="H38" s="10"/>
      <c r="I38" s="10"/>
      <c r="J38" s="10"/>
      <c r="K38" s="10"/>
      <c r="L38" s="10"/>
      <c r="M38" s="10"/>
      <c r="N38" s="10"/>
      <c r="O38" s="10"/>
      <c r="P38" s="10"/>
      <c r="Q38" s="10"/>
      <c r="R38" s="10"/>
      <c r="S38" s="10"/>
      <c r="T38" s="10"/>
      <c r="U38" s="10"/>
      <c r="V38" s="10"/>
      <c r="W38" s="10"/>
    </row>
    <row r="39" spans="1:23" x14ac:dyDescent="0.25">
      <c r="A39" s="10"/>
      <c r="B39" s="10"/>
      <c r="C39" s="10"/>
      <c r="D39" s="10"/>
      <c r="E39" s="10"/>
      <c r="F39" s="10"/>
      <c r="G39" s="10"/>
      <c r="H39" s="10"/>
      <c r="I39" s="10"/>
      <c r="J39" s="10"/>
      <c r="K39" s="10"/>
      <c r="L39" s="10"/>
      <c r="M39" s="10"/>
      <c r="N39" s="10"/>
      <c r="O39" s="10"/>
      <c r="P39" s="10"/>
      <c r="Q39" s="10"/>
      <c r="R39" s="10"/>
      <c r="S39" s="10"/>
      <c r="T39" s="10"/>
      <c r="U39" s="10"/>
      <c r="V39" s="10"/>
      <c r="W39" s="10"/>
    </row>
    <row r="40" spans="1:23" x14ac:dyDescent="0.25">
      <c r="A40" s="10"/>
      <c r="B40" s="10"/>
      <c r="C40" s="10"/>
      <c r="D40" s="10"/>
      <c r="E40" s="10"/>
      <c r="F40" s="10"/>
      <c r="G40" s="10"/>
      <c r="H40" s="10"/>
      <c r="I40" s="10"/>
      <c r="J40" s="10"/>
      <c r="K40" s="10"/>
      <c r="L40" s="10"/>
      <c r="M40" s="10"/>
      <c r="N40" s="10"/>
      <c r="O40" s="10"/>
      <c r="P40" s="10"/>
      <c r="Q40" s="10"/>
      <c r="R40" s="10"/>
      <c r="S40" s="10"/>
      <c r="T40" s="10"/>
      <c r="U40" s="10"/>
      <c r="V40" s="10"/>
      <c r="W40" s="10"/>
    </row>
    <row r="41" spans="1:23" x14ac:dyDescent="0.25">
      <c r="A41" s="10"/>
      <c r="B41" s="10"/>
      <c r="C41" s="10"/>
      <c r="D41" s="10"/>
      <c r="E41" s="10"/>
      <c r="F41" s="10"/>
      <c r="G41" s="10"/>
      <c r="H41" s="10"/>
      <c r="I41" s="10"/>
      <c r="J41" s="10"/>
      <c r="K41" s="10"/>
      <c r="L41" s="10"/>
      <c r="M41" s="10"/>
      <c r="N41" s="10"/>
      <c r="O41" s="10"/>
      <c r="P41" s="10"/>
      <c r="Q41" s="10"/>
      <c r="R41" s="10"/>
      <c r="S41" s="10"/>
      <c r="T41" s="10"/>
      <c r="U41" s="10"/>
      <c r="V41" s="10"/>
      <c r="W41" s="10"/>
    </row>
    <row r="42" spans="1:23" x14ac:dyDescent="0.25">
      <c r="A42" s="10"/>
      <c r="B42" s="10"/>
      <c r="C42" s="10"/>
      <c r="D42" s="10"/>
      <c r="E42" s="10"/>
      <c r="F42" s="10"/>
      <c r="G42" s="10"/>
      <c r="H42" s="10"/>
      <c r="I42" s="10"/>
      <c r="J42" s="10"/>
      <c r="K42" s="10"/>
      <c r="L42" s="10"/>
      <c r="M42" s="10"/>
      <c r="N42" s="10"/>
      <c r="O42" s="10"/>
      <c r="P42" s="10"/>
      <c r="Q42" s="10"/>
      <c r="R42" s="10"/>
      <c r="S42" s="10"/>
      <c r="T42" s="10"/>
      <c r="U42" s="10"/>
      <c r="V42" s="10"/>
      <c r="W42" s="10"/>
    </row>
    <row r="43" spans="1:23" x14ac:dyDescent="0.25">
      <c r="A43" s="10"/>
      <c r="B43" s="10"/>
      <c r="C43" s="10"/>
      <c r="D43" s="10"/>
      <c r="E43" s="10"/>
      <c r="F43" s="10"/>
      <c r="G43" s="10"/>
      <c r="H43" s="10"/>
      <c r="I43" s="10"/>
      <c r="J43" s="10"/>
      <c r="K43" s="10"/>
      <c r="L43" s="10"/>
      <c r="M43" s="10"/>
      <c r="N43" s="10"/>
      <c r="O43" s="10"/>
      <c r="P43" s="10"/>
      <c r="Q43" s="10"/>
      <c r="R43" s="10"/>
      <c r="S43" s="10"/>
      <c r="T43" s="10"/>
      <c r="U43" s="10"/>
      <c r="V43" s="10"/>
      <c r="W43" s="10"/>
    </row>
    <row r="44" spans="1:23" x14ac:dyDescent="0.25">
      <c r="A44" s="10"/>
      <c r="B44" s="10"/>
      <c r="C44" s="10"/>
      <c r="D44" s="10"/>
      <c r="E44" s="10"/>
      <c r="F44" s="10"/>
      <c r="G44" s="10"/>
      <c r="H44" s="10"/>
      <c r="I44" s="10"/>
      <c r="J44" s="10"/>
      <c r="K44" s="10"/>
      <c r="L44" s="10"/>
      <c r="M44" s="10"/>
      <c r="N44" s="10"/>
      <c r="O44" s="10"/>
      <c r="P44" s="10"/>
      <c r="Q44" s="10"/>
      <c r="R44" s="10"/>
      <c r="S44" s="10"/>
      <c r="T44" s="10"/>
      <c r="U44" s="10"/>
      <c r="V44" s="10"/>
      <c r="W44" s="10"/>
    </row>
    <row r="45" spans="1:23" x14ac:dyDescent="0.25">
      <c r="A45" s="10"/>
      <c r="B45" s="10"/>
      <c r="C45" s="10"/>
      <c r="D45" s="10"/>
      <c r="E45" s="10"/>
      <c r="F45" s="10"/>
      <c r="G45" s="10"/>
      <c r="H45" s="10"/>
      <c r="I45" s="10"/>
      <c r="J45" s="10"/>
      <c r="K45" s="10"/>
      <c r="L45" s="10"/>
      <c r="M45" s="10"/>
      <c r="N45" s="10"/>
      <c r="O45" s="10"/>
      <c r="P45" s="10"/>
      <c r="Q45" s="10"/>
      <c r="R45" s="10"/>
      <c r="S45" s="10"/>
      <c r="T45" s="10"/>
      <c r="U45" s="10"/>
      <c r="V45" s="10"/>
      <c r="W45" s="10"/>
    </row>
    <row r="46" spans="1:23" x14ac:dyDescent="0.25">
      <c r="A46" s="10"/>
      <c r="B46" s="10"/>
      <c r="C46" s="10"/>
      <c r="D46" s="10"/>
      <c r="E46" s="10"/>
      <c r="F46" s="10"/>
      <c r="G46" s="10"/>
      <c r="H46" s="10"/>
      <c r="I46" s="10"/>
      <c r="J46" s="10"/>
      <c r="K46" s="10"/>
      <c r="L46" s="10"/>
      <c r="M46" s="10"/>
      <c r="N46" s="10"/>
      <c r="O46" s="10"/>
      <c r="P46" s="10"/>
      <c r="Q46" s="10"/>
      <c r="R46" s="10"/>
      <c r="S46" s="10"/>
      <c r="T46" s="10"/>
      <c r="U46" s="10"/>
      <c r="V46" s="10"/>
      <c r="W46" s="10"/>
    </row>
    <row r="47" spans="1:23" x14ac:dyDescent="0.25">
      <c r="A47" s="10"/>
      <c r="B47" s="10"/>
      <c r="C47" s="10"/>
      <c r="D47" s="10"/>
      <c r="E47" s="10"/>
      <c r="F47" s="10"/>
      <c r="G47" s="10"/>
      <c r="H47" s="10"/>
      <c r="I47" s="10"/>
      <c r="J47" s="10"/>
      <c r="K47" s="10"/>
      <c r="L47" s="10"/>
      <c r="M47" s="10"/>
      <c r="N47" s="10"/>
      <c r="O47" s="10"/>
      <c r="P47" s="10"/>
      <c r="Q47" s="10"/>
      <c r="R47" s="10"/>
      <c r="S47" s="10"/>
      <c r="T47" s="10"/>
      <c r="U47" s="10"/>
      <c r="V47" s="10"/>
      <c r="W47" s="10"/>
    </row>
    <row r="48" spans="1:23" x14ac:dyDescent="0.25">
      <c r="A48" s="10"/>
      <c r="B48" s="10"/>
      <c r="C48" s="10"/>
      <c r="D48" s="10"/>
      <c r="E48" s="10"/>
      <c r="F48" s="10"/>
      <c r="G48" s="10"/>
      <c r="H48" s="10"/>
      <c r="I48" s="10"/>
      <c r="J48" s="10"/>
      <c r="K48" s="10"/>
      <c r="L48" s="10"/>
      <c r="M48" s="10"/>
      <c r="N48" s="10"/>
      <c r="O48" s="10"/>
      <c r="P48" s="10"/>
      <c r="Q48" s="10"/>
      <c r="R48" s="10"/>
      <c r="S48" s="10"/>
      <c r="T48" s="10"/>
      <c r="U48" s="10"/>
      <c r="V48" s="10"/>
      <c r="W48" s="10"/>
    </row>
    <row r="49" spans="1:23" x14ac:dyDescent="0.25">
      <c r="A49" s="10"/>
      <c r="B49" s="10"/>
      <c r="C49" s="10"/>
      <c r="D49" s="10"/>
      <c r="E49" s="10"/>
      <c r="F49" s="10"/>
      <c r="G49" s="10"/>
      <c r="H49" s="10"/>
      <c r="I49" s="10"/>
      <c r="J49" s="10"/>
      <c r="K49" s="10"/>
      <c r="L49" s="10"/>
      <c r="M49" s="10"/>
      <c r="N49" s="10"/>
      <c r="O49" s="10"/>
      <c r="P49" s="10"/>
      <c r="Q49" s="10"/>
      <c r="R49" s="10"/>
      <c r="S49" s="10"/>
      <c r="T49" s="10"/>
      <c r="U49" s="10"/>
      <c r="V49" s="10"/>
      <c r="W49" s="10"/>
    </row>
    <row r="50" spans="1:23" x14ac:dyDescent="0.25">
      <c r="A50" s="10"/>
      <c r="B50" s="10"/>
      <c r="C50" s="10"/>
      <c r="D50" s="10"/>
      <c r="E50" s="10"/>
      <c r="F50" s="10"/>
      <c r="G50" s="10"/>
      <c r="H50" s="10"/>
      <c r="I50" s="10"/>
      <c r="J50" s="10"/>
      <c r="K50" s="10"/>
      <c r="L50" s="10"/>
      <c r="M50" s="10"/>
      <c r="N50" s="10"/>
      <c r="O50" s="10"/>
      <c r="P50" s="10"/>
      <c r="Q50" s="10"/>
      <c r="R50" s="10"/>
      <c r="S50" s="10"/>
      <c r="T50" s="10"/>
      <c r="U50" s="10"/>
      <c r="V50" s="10"/>
      <c r="W50" s="10"/>
    </row>
    <row r="51" spans="1:23" x14ac:dyDescent="0.25">
      <c r="A51" s="10"/>
      <c r="B51" s="10"/>
      <c r="C51" s="10"/>
      <c r="D51" s="10"/>
      <c r="E51" s="10"/>
      <c r="F51" s="10"/>
      <c r="G51" s="10"/>
      <c r="H51" s="10"/>
      <c r="I51" s="10"/>
      <c r="J51" s="10"/>
      <c r="K51" s="10"/>
      <c r="L51" s="10"/>
      <c r="M51" s="10"/>
      <c r="N51" s="10"/>
      <c r="O51" s="10"/>
      <c r="P51" s="10"/>
      <c r="Q51" s="10"/>
      <c r="R51" s="10"/>
      <c r="S51" s="10"/>
      <c r="T51" s="10"/>
      <c r="U51" s="10"/>
      <c r="V51" s="10"/>
      <c r="W51" s="10"/>
    </row>
    <row r="52" spans="1:23" x14ac:dyDescent="0.25">
      <c r="A52" s="10"/>
      <c r="B52" s="10"/>
      <c r="C52" s="10"/>
      <c r="D52" s="10"/>
      <c r="E52" s="10"/>
      <c r="F52" s="10"/>
      <c r="G52" s="10"/>
      <c r="H52" s="10"/>
      <c r="I52" s="10"/>
      <c r="J52" s="10"/>
      <c r="K52" s="10"/>
      <c r="L52" s="10"/>
      <c r="M52" s="10"/>
      <c r="N52" s="10"/>
      <c r="O52" s="10"/>
      <c r="P52" s="10"/>
      <c r="Q52" s="10"/>
      <c r="R52" s="10"/>
      <c r="S52" s="10"/>
      <c r="T52" s="10"/>
      <c r="U52" s="10"/>
      <c r="V52" s="10"/>
      <c r="W52" s="10"/>
    </row>
    <row r="53" spans="1:23" x14ac:dyDescent="0.25">
      <c r="A53" s="10"/>
      <c r="B53" s="10"/>
      <c r="C53" s="10"/>
      <c r="D53" s="10"/>
      <c r="E53" s="10"/>
      <c r="F53" s="10"/>
      <c r="G53" s="10"/>
      <c r="H53" s="10"/>
      <c r="I53" s="10"/>
      <c r="J53" s="10"/>
      <c r="K53" s="10"/>
      <c r="L53" s="10"/>
      <c r="M53" s="10"/>
      <c r="N53" s="10"/>
      <c r="O53" s="10"/>
      <c r="P53" s="10"/>
      <c r="Q53" s="10"/>
      <c r="R53" s="10"/>
      <c r="S53" s="10"/>
      <c r="T53" s="10"/>
      <c r="U53" s="10"/>
      <c r="V53" s="10"/>
      <c r="W53" s="10"/>
    </row>
    <row r="54" spans="1:23" x14ac:dyDescent="0.25">
      <c r="A54" s="10"/>
      <c r="B54" s="10"/>
      <c r="C54" s="10"/>
      <c r="D54" s="10"/>
      <c r="E54" s="10"/>
      <c r="F54" s="10"/>
      <c r="G54" s="10"/>
      <c r="H54" s="10"/>
      <c r="I54" s="10"/>
      <c r="J54" s="10"/>
      <c r="K54" s="10"/>
      <c r="L54" s="10"/>
      <c r="M54" s="10"/>
      <c r="N54" s="10"/>
      <c r="O54" s="10"/>
      <c r="P54" s="10"/>
      <c r="Q54" s="10"/>
      <c r="R54" s="10"/>
      <c r="S54" s="10"/>
      <c r="T54" s="10"/>
      <c r="U54" s="10"/>
      <c r="V54" s="10"/>
      <c r="W54" s="10"/>
    </row>
    <row r="55" spans="1:23" x14ac:dyDescent="0.25">
      <c r="A55" s="10"/>
      <c r="B55" s="10"/>
      <c r="C55" s="10"/>
      <c r="D55" s="10"/>
      <c r="E55" s="10"/>
      <c r="F55" s="10"/>
      <c r="G55" s="10"/>
      <c r="H55" s="10"/>
      <c r="I55" s="10"/>
      <c r="J55" s="10"/>
      <c r="K55" s="10"/>
      <c r="L55" s="10"/>
      <c r="M55" s="10"/>
      <c r="N55" s="10"/>
      <c r="O55" s="10"/>
      <c r="P55" s="10"/>
      <c r="Q55" s="10"/>
      <c r="R55" s="10"/>
      <c r="S55" s="10"/>
      <c r="T55" s="10"/>
      <c r="U55" s="10"/>
      <c r="V55" s="10"/>
      <c r="W55" s="10"/>
    </row>
    <row r="56" spans="1:23" x14ac:dyDescent="0.25">
      <c r="A56" s="10"/>
      <c r="B56" s="10"/>
      <c r="C56" s="10"/>
      <c r="D56" s="10"/>
      <c r="E56" s="10"/>
      <c r="F56" s="10"/>
      <c r="G56" s="10"/>
      <c r="H56" s="10"/>
      <c r="I56" s="10"/>
      <c r="J56" s="10"/>
      <c r="K56" s="10"/>
      <c r="L56" s="10"/>
      <c r="M56" s="10"/>
      <c r="N56" s="10"/>
      <c r="O56" s="10"/>
      <c r="P56" s="10"/>
      <c r="Q56" s="10"/>
      <c r="R56" s="10"/>
      <c r="S56" s="10"/>
      <c r="T56" s="10"/>
      <c r="U56" s="10"/>
      <c r="V56" s="10"/>
      <c r="W56" s="10"/>
    </row>
    <row r="57" spans="1:23" x14ac:dyDescent="0.25">
      <c r="A57" s="10"/>
      <c r="B57" s="10"/>
      <c r="C57" s="10"/>
      <c r="D57" s="10"/>
      <c r="E57" s="10"/>
      <c r="F57" s="10"/>
      <c r="G57" s="10"/>
      <c r="H57" s="10"/>
      <c r="I57" s="10"/>
      <c r="J57" s="10"/>
      <c r="K57" s="10"/>
      <c r="L57" s="10"/>
      <c r="M57" s="10"/>
      <c r="N57" s="10"/>
      <c r="O57" s="10"/>
      <c r="P57" s="10"/>
      <c r="Q57" s="10"/>
      <c r="R57" s="10"/>
      <c r="S57" s="10"/>
      <c r="T57" s="10"/>
      <c r="U57" s="10"/>
      <c r="V57" s="10"/>
      <c r="W57" s="10"/>
    </row>
    <row r="58" spans="1:23" x14ac:dyDescent="0.25">
      <c r="A58" s="10"/>
      <c r="B58" s="10"/>
      <c r="C58" s="10"/>
      <c r="D58" s="10"/>
      <c r="E58" s="10"/>
      <c r="F58" s="10"/>
      <c r="G58" s="10"/>
      <c r="H58" s="10"/>
      <c r="I58" s="10"/>
      <c r="J58" s="10"/>
      <c r="K58" s="10"/>
      <c r="L58" s="10"/>
      <c r="M58" s="10"/>
      <c r="N58" s="10"/>
      <c r="O58" s="10"/>
      <c r="P58" s="10"/>
      <c r="Q58" s="10"/>
      <c r="R58" s="10"/>
      <c r="S58" s="10"/>
      <c r="T58" s="10"/>
      <c r="U58" s="10"/>
      <c r="V58" s="10"/>
      <c r="W58" s="10"/>
    </row>
    <row r="59" spans="1:23" x14ac:dyDescent="0.25">
      <c r="A59" s="10"/>
      <c r="B59" s="10"/>
      <c r="C59" s="10"/>
      <c r="D59" s="10"/>
      <c r="E59" s="10"/>
      <c r="F59" s="10"/>
      <c r="G59" s="10"/>
      <c r="H59" s="10"/>
      <c r="I59" s="10"/>
      <c r="J59" s="10"/>
      <c r="K59" s="10"/>
      <c r="L59" s="10"/>
      <c r="M59" s="10"/>
      <c r="N59" s="10"/>
      <c r="O59" s="10"/>
      <c r="P59" s="10"/>
      <c r="Q59" s="10"/>
      <c r="R59" s="10"/>
      <c r="S59" s="10"/>
      <c r="T59" s="10"/>
      <c r="U59" s="10"/>
      <c r="V59" s="10"/>
      <c r="W59" s="10"/>
    </row>
    <row r="60" spans="1:23" x14ac:dyDescent="0.25">
      <c r="A60" s="10"/>
      <c r="B60" s="10"/>
      <c r="C60" s="10"/>
      <c r="D60" s="10"/>
      <c r="E60" s="10"/>
      <c r="F60" s="10"/>
      <c r="G60" s="10"/>
      <c r="H60" s="10"/>
      <c r="I60" s="10"/>
      <c r="J60" s="10"/>
      <c r="K60" s="10"/>
      <c r="L60" s="10"/>
      <c r="M60" s="10"/>
      <c r="N60" s="10"/>
      <c r="O60" s="10"/>
      <c r="P60" s="10"/>
      <c r="Q60" s="10"/>
      <c r="R60" s="10"/>
      <c r="S60" s="10"/>
      <c r="T60" s="10"/>
      <c r="U60" s="10"/>
      <c r="V60" s="10"/>
      <c r="W60" s="10"/>
    </row>
    <row r="61" spans="1:23" x14ac:dyDescent="0.25">
      <c r="A61" s="10"/>
      <c r="B61" s="10"/>
      <c r="C61" s="10"/>
      <c r="D61" s="10"/>
      <c r="E61" s="10"/>
      <c r="F61" s="10"/>
      <c r="G61" s="10"/>
      <c r="H61" s="10"/>
      <c r="I61" s="10"/>
      <c r="J61" s="10"/>
      <c r="K61" s="10"/>
      <c r="L61" s="10"/>
      <c r="M61" s="10"/>
      <c r="N61" s="10"/>
      <c r="O61" s="10"/>
      <c r="P61" s="10"/>
      <c r="Q61" s="10"/>
      <c r="R61" s="10"/>
      <c r="S61" s="10"/>
      <c r="T61" s="10"/>
      <c r="U61" s="10"/>
      <c r="V61" s="10"/>
      <c r="W61" s="10"/>
    </row>
    <row r="62" spans="1:23" x14ac:dyDescent="0.25">
      <c r="A62" s="10"/>
      <c r="B62" s="10"/>
      <c r="C62" s="10"/>
      <c r="D62" s="10"/>
      <c r="E62" s="10"/>
      <c r="F62" s="10"/>
      <c r="G62" s="10"/>
      <c r="H62" s="10"/>
      <c r="I62" s="10"/>
      <c r="J62" s="10"/>
      <c r="K62" s="10"/>
      <c r="L62" s="10"/>
      <c r="M62" s="10"/>
      <c r="N62" s="10"/>
      <c r="O62" s="10"/>
      <c r="P62" s="10"/>
      <c r="Q62" s="10"/>
      <c r="R62" s="10"/>
      <c r="S62" s="10"/>
      <c r="T62" s="10"/>
      <c r="U62" s="10"/>
      <c r="V62" s="10"/>
      <c r="W62" s="10"/>
    </row>
    <row r="63" spans="1:23" x14ac:dyDescent="0.25">
      <c r="A63" s="10"/>
      <c r="B63" s="10"/>
      <c r="C63" s="10"/>
      <c r="D63" s="10"/>
      <c r="E63" s="10"/>
      <c r="F63" s="10"/>
      <c r="G63" s="10"/>
      <c r="H63" s="10"/>
      <c r="I63" s="10"/>
      <c r="J63" s="10"/>
      <c r="K63" s="10"/>
      <c r="L63" s="10"/>
      <c r="M63" s="10"/>
      <c r="N63" s="10"/>
      <c r="O63" s="10"/>
      <c r="P63" s="10"/>
      <c r="Q63" s="10"/>
      <c r="R63" s="10"/>
      <c r="S63" s="10"/>
      <c r="T63" s="10"/>
      <c r="U63" s="10"/>
      <c r="V63" s="10"/>
      <c r="W63" s="10"/>
    </row>
    <row r="64" spans="1:23" x14ac:dyDescent="0.25">
      <c r="A64" s="10"/>
      <c r="B64" s="10"/>
      <c r="C64" s="10"/>
      <c r="D64" s="10"/>
      <c r="E64" s="10"/>
      <c r="F64" s="10"/>
      <c r="G64" s="10"/>
      <c r="H64" s="10"/>
      <c r="I64" s="10"/>
      <c r="J64" s="10"/>
      <c r="K64" s="10"/>
      <c r="L64" s="10"/>
      <c r="M64" s="10"/>
      <c r="N64" s="10"/>
      <c r="O64" s="10"/>
      <c r="P64" s="10"/>
      <c r="Q64" s="10"/>
      <c r="R64" s="10"/>
      <c r="S64" s="10"/>
      <c r="T64" s="10"/>
      <c r="U64" s="10"/>
      <c r="V64" s="10"/>
      <c r="W64" s="10"/>
    </row>
    <row r="65" spans="1:23" x14ac:dyDescent="0.25">
      <c r="A65" s="10"/>
      <c r="B65" s="10"/>
      <c r="C65" s="10"/>
      <c r="D65" s="10"/>
      <c r="E65" s="10"/>
      <c r="F65" s="10"/>
      <c r="G65" s="10"/>
      <c r="H65" s="10"/>
      <c r="I65" s="10"/>
      <c r="J65" s="10"/>
      <c r="K65" s="10"/>
      <c r="L65" s="10"/>
      <c r="M65" s="10"/>
      <c r="N65" s="10"/>
      <c r="O65" s="10"/>
      <c r="P65" s="10"/>
      <c r="Q65" s="10"/>
      <c r="R65" s="10"/>
      <c r="S65" s="10"/>
      <c r="T65" s="10"/>
      <c r="U65" s="10"/>
      <c r="V65" s="10"/>
      <c r="W65" s="10"/>
    </row>
    <row r="66" spans="1:23" x14ac:dyDescent="0.25">
      <c r="A66" s="10"/>
      <c r="B66" s="10"/>
      <c r="C66" s="10"/>
      <c r="D66" s="10"/>
      <c r="E66" s="10"/>
      <c r="F66" s="10"/>
      <c r="G66" s="10"/>
      <c r="H66" s="10"/>
      <c r="I66" s="10"/>
      <c r="J66" s="10"/>
      <c r="K66" s="10"/>
      <c r="L66" s="10"/>
      <c r="M66" s="10"/>
      <c r="N66" s="10"/>
      <c r="O66" s="10"/>
      <c r="P66" s="10"/>
      <c r="Q66" s="10"/>
      <c r="R66" s="10"/>
      <c r="S66" s="10"/>
      <c r="T66" s="10"/>
      <c r="U66" s="10"/>
      <c r="V66" s="10"/>
      <c r="W66" s="10"/>
    </row>
    <row r="67" spans="1:23" x14ac:dyDescent="0.25">
      <c r="A67" s="10"/>
      <c r="B67" s="10"/>
      <c r="C67" s="10"/>
      <c r="D67" s="10"/>
      <c r="E67" s="10"/>
      <c r="F67" s="10"/>
      <c r="G67" s="10"/>
      <c r="H67" s="10"/>
      <c r="I67" s="10"/>
      <c r="J67" s="10"/>
      <c r="K67" s="10"/>
      <c r="L67" s="10"/>
      <c r="M67" s="10"/>
      <c r="N67" s="10"/>
      <c r="O67" s="10"/>
      <c r="P67" s="10"/>
      <c r="Q67" s="10"/>
      <c r="R67" s="10"/>
      <c r="S67" s="10"/>
      <c r="T67" s="10"/>
      <c r="U67" s="10"/>
      <c r="V67" s="10"/>
      <c r="W67" s="10"/>
    </row>
    <row r="68" spans="1:23" x14ac:dyDescent="0.25">
      <c r="A68" s="10"/>
      <c r="B68" s="10"/>
      <c r="C68" s="10"/>
      <c r="D68" s="10"/>
      <c r="E68" s="10"/>
      <c r="F68" s="10"/>
      <c r="G68" s="10"/>
      <c r="H68" s="10"/>
      <c r="I68" s="10"/>
      <c r="J68" s="10"/>
      <c r="K68" s="10"/>
      <c r="L68" s="10"/>
      <c r="M68" s="10"/>
      <c r="N68" s="10"/>
      <c r="O68" s="10"/>
      <c r="P68" s="10"/>
      <c r="Q68" s="10"/>
      <c r="R68" s="10"/>
      <c r="S68" s="10"/>
      <c r="T68" s="10"/>
      <c r="U68" s="10"/>
      <c r="V68" s="10"/>
      <c r="W68" s="10"/>
    </row>
    <row r="69" spans="1:23" x14ac:dyDescent="0.25">
      <c r="A69" s="10"/>
      <c r="B69" s="10"/>
      <c r="C69" s="10"/>
      <c r="D69" s="10"/>
      <c r="E69" s="10"/>
      <c r="F69" s="10"/>
      <c r="G69" s="10"/>
      <c r="H69" s="10"/>
      <c r="I69" s="10"/>
      <c r="J69" s="10"/>
      <c r="K69" s="10"/>
      <c r="L69" s="10"/>
      <c r="M69" s="10"/>
      <c r="N69" s="10"/>
      <c r="O69" s="10"/>
      <c r="P69" s="10"/>
      <c r="Q69" s="10"/>
      <c r="R69" s="10"/>
      <c r="S69" s="10"/>
      <c r="T69" s="10"/>
      <c r="U69" s="10"/>
      <c r="V69" s="10"/>
      <c r="W69" s="10"/>
    </row>
    <row r="70" spans="1:23" x14ac:dyDescent="0.25">
      <c r="A70" s="10"/>
      <c r="B70" s="10"/>
      <c r="C70" s="10"/>
      <c r="D70" s="10"/>
      <c r="E70" s="10"/>
      <c r="F70" s="10"/>
      <c r="G70" s="10"/>
      <c r="H70" s="10"/>
      <c r="I70" s="10"/>
      <c r="J70" s="10"/>
      <c r="K70" s="10"/>
      <c r="L70" s="10"/>
      <c r="M70" s="10"/>
      <c r="N70" s="10"/>
      <c r="O70" s="10"/>
      <c r="P70" s="10"/>
      <c r="Q70" s="10"/>
      <c r="R70" s="10"/>
      <c r="S70" s="10"/>
      <c r="T70" s="10"/>
      <c r="U70" s="10"/>
      <c r="V70" s="10"/>
      <c r="W70" s="10"/>
    </row>
    <row r="71" spans="1:23" x14ac:dyDescent="0.25">
      <c r="A71" s="10"/>
      <c r="B71" s="10"/>
      <c r="C71" s="10"/>
      <c r="D71" s="10"/>
      <c r="E71" s="10"/>
      <c r="F71" s="10"/>
      <c r="G71" s="10"/>
      <c r="H71" s="10"/>
      <c r="I71" s="10"/>
      <c r="J71" s="10"/>
      <c r="K71" s="10"/>
      <c r="L71" s="10"/>
      <c r="M71" s="10"/>
      <c r="N71" s="10"/>
      <c r="O71" s="10"/>
      <c r="P71" s="10"/>
      <c r="Q71" s="10"/>
      <c r="R71" s="10"/>
      <c r="S71" s="10"/>
      <c r="T71" s="10"/>
      <c r="U71" s="10"/>
      <c r="V71" s="10"/>
      <c r="W71" s="10"/>
    </row>
    <row r="72" spans="1:23" x14ac:dyDescent="0.25">
      <c r="A72" s="10"/>
      <c r="B72" s="10"/>
      <c r="C72" s="10"/>
      <c r="D72" s="10"/>
      <c r="E72" s="10"/>
      <c r="F72" s="10"/>
      <c r="G72" s="10"/>
      <c r="H72" s="10"/>
      <c r="I72" s="10"/>
      <c r="J72" s="10"/>
      <c r="K72" s="10"/>
      <c r="L72" s="10"/>
      <c r="M72" s="10"/>
      <c r="N72" s="10"/>
      <c r="O72" s="10"/>
      <c r="P72" s="10"/>
      <c r="Q72" s="10"/>
      <c r="R72" s="10"/>
      <c r="S72" s="10"/>
      <c r="T72" s="10"/>
      <c r="U72" s="10"/>
      <c r="V72" s="10"/>
      <c r="W72" s="10"/>
    </row>
    <row r="73" spans="1:23" x14ac:dyDescent="0.25">
      <c r="A73" s="10"/>
      <c r="B73" s="10"/>
      <c r="C73" s="10"/>
      <c r="D73" s="10"/>
      <c r="E73" s="10"/>
      <c r="F73" s="10"/>
      <c r="G73" s="10"/>
      <c r="H73" s="10"/>
      <c r="I73" s="10"/>
      <c r="J73" s="10"/>
      <c r="K73" s="10"/>
      <c r="L73" s="10"/>
      <c r="M73" s="10"/>
      <c r="N73" s="10"/>
      <c r="O73" s="10"/>
      <c r="P73" s="10"/>
      <c r="Q73" s="10"/>
      <c r="R73" s="10"/>
      <c r="S73" s="10"/>
      <c r="T73" s="10"/>
      <c r="U73" s="10"/>
      <c r="V73" s="10"/>
      <c r="W73" s="10"/>
    </row>
    <row r="74" spans="1:23" x14ac:dyDescent="0.25">
      <c r="A74" s="10"/>
      <c r="B74" s="10"/>
      <c r="C74" s="10"/>
      <c r="D74" s="10"/>
      <c r="E74" s="10"/>
      <c r="F74" s="10"/>
      <c r="G74" s="10"/>
      <c r="H74" s="10"/>
      <c r="I74" s="10"/>
      <c r="J74" s="10"/>
      <c r="K74" s="10"/>
      <c r="L74" s="10"/>
      <c r="M74" s="10"/>
      <c r="N74" s="10"/>
      <c r="O74" s="10"/>
      <c r="P74" s="10"/>
      <c r="Q74" s="10"/>
      <c r="R74" s="10"/>
      <c r="S74" s="10"/>
      <c r="T74" s="10"/>
      <c r="U74" s="10"/>
      <c r="V74" s="10"/>
      <c r="W74" s="10"/>
    </row>
    <row r="75" spans="1:23" x14ac:dyDescent="0.25">
      <c r="A75" s="10"/>
      <c r="B75" s="10"/>
      <c r="C75" s="10"/>
      <c r="D75" s="10"/>
      <c r="E75" s="10"/>
      <c r="F75" s="10"/>
      <c r="G75" s="10"/>
      <c r="H75" s="10"/>
      <c r="I75" s="10"/>
      <c r="J75" s="10"/>
      <c r="K75" s="10"/>
      <c r="L75" s="10"/>
      <c r="M75" s="10"/>
      <c r="N75" s="10"/>
      <c r="O75" s="10"/>
      <c r="P75" s="10"/>
      <c r="Q75" s="10"/>
      <c r="R75" s="10"/>
      <c r="S75" s="10"/>
      <c r="T75" s="10"/>
      <c r="U75" s="10"/>
      <c r="V75" s="10"/>
      <c r="W75" s="10"/>
    </row>
    <row r="76" spans="1:23" x14ac:dyDescent="0.25">
      <c r="A76" s="10"/>
      <c r="B76" s="10"/>
      <c r="C76" s="10"/>
      <c r="D76" s="10"/>
      <c r="E76" s="10"/>
      <c r="F76" s="10"/>
      <c r="G76" s="10"/>
      <c r="H76" s="10"/>
      <c r="I76" s="10"/>
      <c r="J76" s="10"/>
      <c r="K76" s="10"/>
      <c r="L76" s="10"/>
      <c r="M76" s="10"/>
      <c r="N76" s="10"/>
      <c r="O76" s="10"/>
      <c r="P76" s="10"/>
      <c r="Q76" s="10"/>
      <c r="R76" s="10"/>
      <c r="S76" s="10"/>
      <c r="T76" s="10"/>
      <c r="U76" s="10"/>
      <c r="V76" s="10"/>
      <c r="W76" s="10"/>
    </row>
    <row r="77" spans="1:23" x14ac:dyDescent="0.25">
      <c r="A77" s="10"/>
      <c r="B77" s="10"/>
      <c r="C77" s="10"/>
      <c r="D77" s="10"/>
      <c r="E77" s="10"/>
      <c r="F77" s="10"/>
      <c r="G77" s="10"/>
      <c r="H77" s="10"/>
      <c r="I77" s="10"/>
      <c r="J77" s="10"/>
      <c r="K77" s="10"/>
      <c r="L77" s="10"/>
      <c r="M77" s="10"/>
      <c r="N77" s="10"/>
      <c r="O77" s="10"/>
      <c r="P77" s="10"/>
      <c r="Q77" s="10"/>
      <c r="R77" s="10"/>
      <c r="S77" s="10"/>
      <c r="T77" s="10"/>
      <c r="U77" s="10"/>
      <c r="V77" s="10"/>
      <c r="W77" s="10"/>
    </row>
    <row r="78" spans="1:23" x14ac:dyDescent="0.25">
      <c r="A78" s="10"/>
      <c r="B78" s="10"/>
      <c r="C78" s="10"/>
      <c r="D78" s="10"/>
      <c r="E78" s="10"/>
      <c r="F78" s="10"/>
      <c r="G78" s="10"/>
      <c r="H78" s="10"/>
      <c r="I78" s="10"/>
      <c r="J78" s="10"/>
      <c r="K78" s="10"/>
      <c r="L78" s="10"/>
      <c r="M78" s="10"/>
      <c r="N78" s="10"/>
      <c r="O78" s="10"/>
      <c r="P78" s="10"/>
      <c r="Q78" s="10"/>
      <c r="R78" s="10"/>
      <c r="S78" s="10"/>
      <c r="T78" s="10"/>
      <c r="U78" s="10"/>
      <c r="V78" s="10"/>
      <c r="W78" s="10"/>
    </row>
    <row r="79" spans="1:23" x14ac:dyDescent="0.25">
      <c r="A79" s="10"/>
      <c r="B79" s="10"/>
      <c r="C79" s="10"/>
      <c r="D79" s="10"/>
      <c r="E79" s="10"/>
      <c r="F79" s="10"/>
      <c r="G79" s="10"/>
      <c r="H79" s="10"/>
      <c r="I79" s="10"/>
      <c r="J79" s="10"/>
      <c r="K79" s="10"/>
      <c r="L79" s="10"/>
      <c r="M79" s="10"/>
      <c r="N79" s="10"/>
      <c r="O79" s="10"/>
      <c r="P79" s="10"/>
      <c r="Q79" s="10"/>
      <c r="R79" s="10"/>
      <c r="S79" s="10"/>
      <c r="T79" s="10"/>
      <c r="U79" s="10"/>
      <c r="V79" s="10"/>
      <c r="W79" s="10"/>
    </row>
    <row r="80" spans="1:23" x14ac:dyDescent="0.25">
      <c r="A80" s="10"/>
      <c r="B80" s="10"/>
      <c r="C80" s="10"/>
      <c r="D80" s="10"/>
      <c r="E80" s="10"/>
      <c r="F80" s="10"/>
      <c r="G80" s="10"/>
      <c r="H80" s="10"/>
      <c r="I80" s="10"/>
      <c r="J80" s="10"/>
      <c r="K80" s="10"/>
      <c r="L80" s="10"/>
      <c r="M80" s="10"/>
      <c r="N80" s="10"/>
      <c r="O80" s="10"/>
      <c r="P80" s="10"/>
      <c r="Q80" s="10"/>
      <c r="R80" s="10"/>
      <c r="S80" s="10"/>
      <c r="T80" s="10"/>
      <c r="U80" s="10"/>
      <c r="V80" s="10"/>
      <c r="W80" s="10"/>
    </row>
    <row r="81" spans="1:23" x14ac:dyDescent="0.25">
      <c r="A81" s="10"/>
      <c r="B81" s="10"/>
      <c r="C81" s="10"/>
      <c r="D81" s="10"/>
      <c r="E81" s="10"/>
      <c r="F81" s="10"/>
      <c r="G81" s="10"/>
      <c r="H81" s="10"/>
      <c r="I81" s="10"/>
      <c r="J81" s="10"/>
      <c r="K81" s="10"/>
      <c r="L81" s="10"/>
      <c r="M81" s="10"/>
      <c r="N81" s="10"/>
      <c r="O81" s="10"/>
      <c r="P81" s="10"/>
      <c r="Q81" s="10"/>
      <c r="R81" s="10"/>
      <c r="S81" s="10"/>
      <c r="T81" s="10"/>
      <c r="U81" s="10"/>
      <c r="V81" s="10"/>
      <c r="W81" s="10"/>
    </row>
    <row r="82" spans="1:23" x14ac:dyDescent="0.25">
      <c r="A82" s="10"/>
      <c r="B82" s="10"/>
      <c r="C82" s="10"/>
      <c r="D82" s="10"/>
      <c r="E82" s="10"/>
      <c r="F82" s="10"/>
      <c r="G82" s="10"/>
      <c r="H82" s="10"/>
      <c r="I82" s="10"/>
      <c r="J82" s="10"/>
      <c r="K82" s="10"/>
      <c r="L82" s="10"/>
      <c r="M82" s="10"/>
      <c r="N82" s="10"/>
      <c r="O82" s="10"/>
      <c r="P82" s="10"/>
      <c r="Q82" s="10"/>
      <c r="R82" s="10"/>
      <c r="S82" s="10"/>
      <c r="T82" s="10"/>
      <c r="U82" s="10"/>
      <c r="V82" s="10"/>
      <c r="W82" s="10"/>
    </row>
    <row r="83" spans="1:23" x14ac:dyDescent="0.25">
      <c r="A83" s="10"/>
      <c r="B83" s="10"/>
      <c r="C83" s="10"/>
      <c r="D83" s="10"/>
      <c r="E83" s="10"/>
      <c r="F83" s="10"/>
      <c r="G83" s="10"/>
      <c r="H83" s="10"/>
      <c r="I83" s="10"/>
      <c r="J83" s="10"/>
      <c r="K83" s="10"/>
      <c r="L83" s="10"/>
      <c r="M83" s="10"/>
      <c r="N83" s="10"/>
      <c r="O83" s="10"/>
      <c r="P83" s="10"/>
      <c r="Q83" s="10"/>
      <c r="R83" s="10"/>
      <c r="S83" s="10"/>
      <c r="T83" s="10"/>
      <c r="U83" s="10"/>
      <c r="V83" s="10"/>
      <c r="W83" s="10"/>
    </row>
    <row r="84" spans="1:23" x14ac:dyDescent="0.25">
      <c r="A84" s="10"/>
      <c r="B84" s="10"/>
      <c r="C84" s="10"/>
      <c r="D84" s="10"/>
      <c r="E84" s="10"/>
      <c r="F84" s="10"/>
      <c r="G84" s="10"/>
      <c r="H84" s="10"/>
      <c r="I84" s="10"/>
      <c r="J84" s="10"/>
      <c r="K84" s="10"/>
      <c r="L84" s="10"/>
      <c r="M84" s="10"/>
      <c r="N84" s="10"/>
      <c r="O84" s="10"/>
      <c r="P84" s="10"/>
      <c r="Q84" s="10"/>
      <c r="R84" s="10"/>
      <c r="S84" s="10"/>
      <c r="T84" s="10"/>
      <c r="U84" s="10"/>
      <c r="V84" s="10"/>
      <c r="W84" s="10"/>
    </row>
    <row r="85" spans="1:23" x14ac:dyDescent="0.25">
      <c r="A85" s="10"/>
      <c r="B85" s="10"/>
      <c r="C85" s="10"/>
      <c r="D85" s="10"/>
      <c r="E85" s="10"/>
      <c r="F85" s="10"/>
      <c r="G85" s="10"/>
      <c r="H85" s="10"/>
      <c r="I85" s="10"/>
      <c r="J85" s="10"/>
      <c r="K85" s="10"/>
      <c r="L85" s="10"/>
      <c r="M85" s="10"/>
      <c r="N85" s="10"/>
      <c r="O85" s="10"/>
      <c r="P85" s="10"/>
      <c r="Q85" s="10"/>
      <c r="R85" s="10"/>
      <c r="S85" s="10"/>
      <c r="T85" s="10"/>
      <c r="U85" s="10"/>
      <c r="V85" s="10"/>
      <c r="W85" s="10"/>
    </row>
    <row r="86" spans="1:23" x14ac:dyDescent="0.25">
      <c r="A86" s="10"/>
      <c r="B86" s="10"/>
      <c r="C86" s="10"/>
      <c r="D86" s="10"/>
      <c r="E86" s="10"/>
      <c r="F86" s="10"/>
      <c r="G86" s="10"/>
      <c r="H86" s="10"/>
      <c r="I86" s="10"/>
      <c r="J86" s="10"/>
      <c r="K86" s="10"/>
      <c r="L86" s="10"/>
      <c r="M86" s="10"/>
      <c r="N86" s="10"/>
      <c r="O86" s="10"/>
      <c r="P86" s="10"/>
      <c r="Q86" s="10"/>
      <c r="R86" s="10"/>
      <c r="S86" s="10"/>
      <c r="T86" s="10"/>
      <c r="U86" s="10"/>
      <c r="V86" s="10"/>
      <c r="W86" s="10"/>
    </row>
    <row r="87" spans="1:23" x14ac:dyDescent="0.25">
      <c r="A87" s="10"/>
      <c r="B87" s="10"/>
      <c r="C87" s="10"/>
      <c r="D87" s="10"/>
      <c r="E87" s="10"/>
      <c r="F87" s="10"/>
      <c r="G87" s="10"/>
      <c r="H87" s="10"/>
      <c r="I87" s="10"/>
      <c r="J87" s="10"/>
      <c r="K87" s="10"/>
      <c r="L87" s="10"/>
      <c r="M87" s="10"/>
      <c r="N87" s="10"/>
      <c r="O87" s="10"/>
      <c r="P87" s="10"/>
      <c r="Q87" s="10"/>
      <c r="R87" s="10"/>
      <c r="S87" s="10"/>
      <c r="T87" s="10"/>
      <c r="U87" s="10"/>
      <c r="V87" s="10"/>
      <c r="W87" s="10"/>
    </row>
    <row r="88" spans="1:23" x14ac:dyDescent="0.25">
      <c r="A88" s="10"/>
      <c r="B88" s="10"/>
      <c r="C88" s="10"/>
      <c r="D88" s="10"/>
      <c r="E88" s="10"/>
      <c r="F88" s="10"/>
      <c r="G88" s="10"/>
      <c r="H88" s="10"/>
      <c r="I88" s="10"/>
      <c r="J88" s="10"/>
      <c r="K88" s="10"/>
      <c r="L88" s="10"/>
      <c r="M88" s="10"/>
      <c r="N88" s="10"/>
      <c r="O88" s="10"/>
      <c r="P88" s="10"/>
      <c r="Q88" s="10"/>
      <c r="R88" s="10"/>
      <c r="S88" s="10"/>
      <c r="T88" s="10"/>
      <c r="U88" s="10"/>
      <c r="V88" s="10"/>
      <c r="W88" s="10"/>
    </row>
    <row r="89" spans="1:23" x14ac:dyDescent="0.25">
      <c r="A89" s="10"/>
      <c r="B89" s="10"/>
      <c r="C89" s="10"/>
      <c r="D89" s="10"/>
      <c r="E89" s="10"/>
      <c r="F89" s="10"/>
      <c r="G89" s="10"/>
      <c r="H89" s="10"/>
      <c r="I89" s="10"/>
      <c r="J89" s="10"/>
      <c r="K89" s="10"/>
      <c r="L89" s="10"/>
      <c r="M89" s="10"/>
      <c r="N89" s="10"/>
      <c r="O89" s="10"/>
      <c r="P89" s="10"/>
      <c r="Q89" s="10"/>
      <c r="R89" s="10"/>
      <c r="S89" s="10"/>
      <c r="T89" s="10"/>
      <c r="U89" s="10"/>
      <c r="V89" s="10"/>
      <c r="W89" s="10"/>
    </row>
    <row r="90" spans="1:23" x14ac:dyDescent="0.25">
      <c r="A90" s="10"/>
      <c r="B90" s="10"/>
      <c r="C90" s="10"/>
      <c r="D90" s="10"/>
      <c r="E90" s="10"/>
      <c r="F90" s="10"/>
      <c r="G90" s="10"/>
      <c r="H90" s="10"/>
      <c r="I90" s="10"/>
      <c r="J90" s="10"/>
      <c r="K90" s="10"/>
      <c r="L90" s="10"/>
      <c r="M90" s="10"/>
      <c r="N90" s="10"/>
      <c r="O90" s="10"/>
      <c r="P90" s="10"/>
      <c r="Q90" s="10"/>
      <c r="R90" s="10"/>
      <c r="S90" s="10"/>
      <c r="T90" s="10"/>
      <c r="U90" s="10"/>
      <c r="V90" s="10"/>
      <c r="W90" s="10"/>
    </row>
    <row r="91" spans="1:23" x14ac:dyDescent="0.25">
      <c r="A91" s="10"/>
      <c r="B91" s="10"/>
      <c r="C91" s="10"/>
      <c r="D91" s="10"/>
      <c r="E91" s="10"/>
      <c r="F91" s="10"/>
      <c r="G91" s="10"/>
      <c r="H91" s="10"/>
      <c r="I91" s="10"/>
      <c r="J91" s="10"/>
      <c r="K91" s="10"/>
      <c r="L91" s="10"/>
      <c r="M91" s="10"/>
      <c r="N91" s="10"/>
      <c r="O91" s="10"/>
      <c r="P91" s="10"/>
      <c r="Q91" s="10"/>
      <c r="R91" s="10"/>
      <c r="S91" s="10"/>
      <c r="T91" s="10"/>
      <c r="U91" s="10"/>
      <c r="V91" s="10"/>
      <c r="W91" s="10"/>
    </row>
    <row r="92" spans="1:23" x14ac:dyDescent="0.25">
      <c r="A92" s="10"/>
      <c r="B92" s="10"/>
      <c r="C92" s="10"/>
      <c r="D92" s="10"/>
      <c r="E92" s="10"/>
      <c r="F92" s="10"/>
      <c r="G92" s="10"/>
      <c r="H92" s="10"/>
      <c r="I92" s="10"/>
      <c r="J92" s="10"/>
      <c r="K92" s="10"/>
      <c r="L92" s="10"/>
      <c r="M92" s="10"/>
      <c r="N92" s="10"/>
      <c r="O92" s="10"/>
      <c r="P92" s="10"/>
      <c r="Q92" s="10"/>
      <c r="R92" s="10"/>
      <c r="S92" s="10"/>
      <c r="T92" s="10"/>
      <c r="U92" s="10"/>
      <c r="V92" s="10"/>
      <c r="W92" s="10"/>
    </row>
    <row r="93" spans="1:23" x14ac:dyDescent="0.25">
      <c r="A93" s="10"/>
      <c r="B93" s="10"/>
      <c r="C93" s="10"/>
      <c r="D93" s="10"/>
      <c r="E93" s="10"/>
      <c r="F93" s="10"/>
      <c r="G93" s="10"/>
      <c r="H93" s="10"/>
      <c r="I93" s="10"/>
      <c r="J93" s="10"/>
      <c r="K93" s="10"/>
      <c r="L93" s="10"/>
      <c r="M93" s="10"/>
      <c r="N93" s="10"/>
      <c r="O93" s="10"/>
      <c r="P93" s="10"/>
      <c r="Q93" s="10"/>
      <c r="R93" s="10"/>
      <c r="S93" s="10"/>
      <c r="T93" s="10"/>
      <c r="U93" s="10"/>
      <c r="V93" s="10"/>
      <c r="W93" s="10"/>
    </row>
    <row r="94" spans="1:23" x14ac:dyDescent="0.25">
      <c r="A94" s="10"/>
      <c r="B94" s="10"/>
      <c r="C94" s="10"/>
      <c r="D94" s="10"/>
      <c r="E94" s="10"/>
      <c r="F94" s="10"/>
      <c r="G94" s="10"/>
      <c r="H94" s="10"/>
      <c r="I94" s="10"/>
      <c r="J94" s="10"/>
      <c r="K94" s="10"/>
      <c r="L94" s="10"/>
      <c r="M94" s="10"/>
      <c r="N94" s="10"/>
      <c r="O94" s="10"/>
      <c r="P94" s="10"/>
      <c r="Q94" s="10"/>
      <c r="R94" s="10"/>
      <c r="S94" s="10"/>
      <c r="T94" s="10"/>
      <c r="U94" s="10"/>
      <c r="V94" s="10"/>
      <c r="W94" s="10"/>
    </row>
    <row r="95" spans="1:23" x14ac:dyDescent="0.25">
      <c r="A95" s="10"/>
      <c r="B95" s="10"/>
      <c r="C95" s="10"/>
      <c r="D95" s="10"/>
      <c r="E95" s="10"/>
      <c r="F95" s="10"/>
      <c r="G95" s="10"/>
      <c r="H95" s="10"/>
      <c r="I95" s="10"/>
      <c r="J95" s="10"/>
      <c r="K95" s="10"/>
      <c r="L95" s="10"/>
      <c r="M95" s="10"/>
      <c r="N95" s="10"/>
      <c r="O95" s="10"/>
      <c r="P95" s="10"/>
      <c r="Q95" s="10"/>
      <c r="R95" s="10"/>
      <c r="S95" s="10"/>
      <c r="T95" s="10"/>
      <c r="U95" s="10"/>
      <c r="V95" s="10"/>
      <c r="W95" s="10"/>
    </row>
    <row r="96" spans="1:23" x14ac:dyDescent="0.25">
      <c r="A96" s="10"/>
      <c r="B96" s="10"/>
      <c r="C96" s="10"/>
      <c r="D96" s="10"/>
      <c r="E96" s="10"/>
      <c r="F96" s="10"/>
      <c r="G96" s="10"/>
      <c r="H96" s="10"/>
      <c r="I96" s="10"/>
      <c r="J96" s="10"/>
      <c r="K96" s="10"/>
      <c r="L96" s="10"/>
      <c r="M96" s="10"/>
      <c r="N96" s="10"/>
      <c r="O96" s="10"/>
      <c r="P96" s="10"/>
      <c r="Q96" s="10"/>
      <c r="R96" s="10"/>
      <c r="S96" s="10"/>
      <c r="T96" s="10"/>
      <c r="U96" s="10"/>
      <c r="V96" s="10"/>
      <c r="W96" s="10"/>
    </row>
    <row r="97" spans="1:23" x14ac:dyDescent="0.25">
      <c r="A97" s="10"/>
      <c r="B97" s="10"/>
      <c r="C97" s="10"/>
      <c r="D97" s="10"/>
      <c r="E97" s="10"/>
      <c r="F97" s="10"/>
      <c r="G97" s="10"/>
      <c r="H97" s="10"/>
      <c r="I97" s="10"/>
      <c r="J97" s="10"/>
      <c r="K97" s="10"/>
      <c r="L97" s="10"/>
      <c r="M97" s="10"/>
      <c r="N97" s="10"/>
      <c r="O97" s="10"/>
      <c r="P97" s="10"/>
      <c r="Q97" s="10"/>
      <c r="R97" s="10"/>
      <c r="S97" s="10"/>
      <c r="T97" s="10"/>
      <c r="U97" s="10"/>
      <c r="V97" s="10"/>
      <c r="W97" s="10"/>
    </row>
    <row r="98" spans="1:23" x14ac:dyDescent="0.25">
      <c r="A98" s="10"/>
      <c r="B98" s="10"/>
      <c r="C98" s="10"/>
      <c r="D98" s="10"/>
      <c r="E98" s="10"/>
      <c r="F98" s="10"/>
      <c r="G98" s="10"/>
      <c r="H98" s="10"/>
      <c r="I98" s="10"/>
      <c r="J98" s="10"/>
      <c r="K98" s="10"/>
      <c r="L98" s="10"/>
      <c r="M98" s="10"/>
      <c r="N98" s="10"/>
      <c r="O98" s="10"/>
      <c r="P98" s="10"/>
      <c r="Q98" s="10"/>
      <c r="R98" s="10"/>
      <c r="S98" s="10"/>
      <c r="T98" s="10"/>
      <c r="U98" s="10"/>
      <c r="V98" s="10"/>
      <c r="W98" s="10"/>
    </row>
    <row r="99" spans="1:23" x14ac:dyDescent="0.25">
      <c r="A99" s="10"/>
      <c r="B99" s="10"/>
      <c r="C99" s="10"/>
      <c r="D99" s="10"/>
      <c r="E99" s="10"/>
      <c r="F99" s="10"/>
      <c r="G99" s="10"/>
      <c r="H99" s="10"/>
      <c r="I99" s="10"/>
      <c r="J99" s="10"/>
      <c r="K99" s="10"/>
      <c r="L99" s="10"/>
      <c r="M99" s="10"/>
      <c r="N99" s="10"/>
      <c r="O99" s="10"/>
      <c r="P99" s="10"/>
      <c r="Q99" s="10"/>
      <c r="R99" s="10"/>
      <c r="S99" s="10"/>
      <c r="T99" s="10"/>
      <c r="U99" s="10"/>
      <c r="V99" s="10"/>
      <c r="W99" s="10"/>
    </row>
    <row r="100" spans="1:23"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row>
    <row r="212" spans="1:23"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row>
    <row r="213" spans="1:23"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row>
    <row r="214" spans="1:23"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row>
    <row r="215" spans="1:23"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row>
    <row r="216" spans="1:23"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row>
    <row r="217" spans="1:23"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row>
    <row r="218" spans="1:23"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row>
    <row r="219" spans="1:23"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row>
    <row r="220" spans="1:23"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row>
    <row r="221" spans="1:23"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row>
    <row r="222" spans="1:23"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row>
    <row r="223" spans="1:23"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row>
    <row r="224" spans="1:23"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row>
    <row r="225" spans="1:23"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row>
    <row r="226" spans="1:23"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row>
    <row r="227" spans="1:23"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row>
    <row r="228" spans="1:23"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row>
    <row r="229" spans="1:23"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row>
    <row r="230" spans="1:23"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row>
    <row r="231" spans="1:23"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row>
    <row r="232" spans="1:23"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row>
    <row r="233" spans="1:23"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row>
    <row r="234" spans="1:23"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row>
    <row r="235" spans="1:23"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row>
    <row r="236" spans="1:23"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row>
    <row r="237" spans="1:23"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row>
    <row r="238" spans="1:23"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row>
    <row r="239" spans="1:23"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row>
    <row r="240" spans="1:23"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row>
    <row r="241" spans="1:23"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row>
    <row r="242" spans="1:23"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row>
    <row r="243" spans="1:23"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row>
    <row r="244" spans="1:23"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row>
    <row r="245" spans="1:23"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row>
    <row r="246" spans="1:23"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row>
    <row r="247" spans="1:23"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row>
    <row r="248" spans="1:23"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row>
    <row r="249" spans="1:23"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row>
    <row r="250" spans="1:23"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row>
    <row r="251" spans="1:23"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row>
    <row r="252" spans="1:23"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row>
    <row r="253" spans="1:23"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row>
    <row r="254" spans="1:23"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row>
    <row r="255" spans="1:23"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row>
    <row r="256" spans="1:23"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row>
    <row r="257" spans="1:23"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row>
    <row r="258" spans="1:23"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row>
    <row r="259" spans="1:23"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row>
    <row r="260" spans="1:23"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row>
    <row r="261" spans="1:23"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row>
    <row r="262" spans="1:23"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row>
    <row r="263" spans="1:23"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row>
    <row r="264" spans="1:23"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row>
    <row r="265" spans="1:23"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row>
    <row r="266" spans="1:23"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row>
    <row r="267" spans="1:23"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row>
    <row r="268" spans="1:23"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row>
    <row r="269" spans="1:23"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row>
    <row r="270" spans="1:23"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row>
    <row r="271" spans="1:23"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row>
    <row r="272" spans="1:23"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row>
    <row r="273" spans="1:23"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row>
    <row r="274" spans="1:23"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row>
    <row r="275" spans="1:23"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row>
    <row r="276" spans="1:23"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row>
    <row r="277" spans="1:23"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row>
    <row r="278" spans="1:23"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row>
    <row r="279" spans="1:23"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row>
    <row r="280" spans="1:23"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row>
    <row r="281" spans="1:23"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row>
    <row r="282" spans="1:23"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row>
    <row r="283" spans="1:23"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row>
    <row r="284" spans="1:23"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row>
    <row r="285" spans="1:23"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row>
    <row r="286" spans="1:23"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row>
    <row r="287" spans="1:23"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row>
    <row r="288" spans="1:23"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row>
    <row r="289" spans="1:23"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row>
    <row r="290" spans="1:23"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row>
    <row r="291" spans="1:23"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row>
    <row r="292" spans="1:23"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row>
    <row r="293" spans="1:23"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row>
    <row r="294" spans="1:23"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row>
    <row r="295" spans="1:23"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row>
    <row r="296" spans="1:23"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row>
    <row r="297" spans="1:23"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row>
    <row r="298" spans="1:23"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row>
    <row r="299" spans="1:23"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row>
    <row r="300" spans="1:23"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row>
    <row r="301" spans="1:23"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row>
    <row r="302" spans="1:23"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row>
    <row r="303" spans="1:23"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row>
    <row r="304" spans="1:23"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row>
    <row r="305" spans="1:23"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row>
    <row r="306" spans="1:23"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row>
    <row r="307" spans="1:23"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row>
    <row r="308" spans="1:23"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row>
    <row r="309" spans="1:23"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row>
    <row r="310" spans="1:23"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row>
    <row r="311" spans="1:23"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row>
    <row r="312" spans="1:23"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row>
    <row r="313" spans="1:23"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row>
    <row r="314" spans="1:23"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row>
    <row r="315" spans="1:23"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row>
    <row r="316" spans="1:23"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row>
    <row r="317" spans="1:23"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row>
    <row r="318" spans="1:23"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row>
    <row r="319" spans="1:23"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row>
    <row r="320" spans="1:23"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row>
    <row r="321" spans="1:23"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row>
    <row r="322" spans="1:23"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row>
    <row r="323" spans="1:23"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row>
    <row r="324" spans="1:23"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row>
    <row r="325" spans="1:23"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row>
    <row r="326" spans="1:23"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row>
    <row r="327" spans="1:23"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row>
    <row r="328" spans="1:23"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row>
    <row r="329" spans="1:23"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row>
    <row r="330" spans="1:23"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row>
    <row r="331" spans="1:23"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row>
    <row r="332" spans="1:23"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row>
    <row r="333" spans="1:23"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row>
    <row r="334" spans="1:23"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row>
    <row r="335" spans="1:23" s="387" customFormat="1" ht="4.5" customHeight="1" x14ac:dyDescent="0.25"/>
    <row r="336" spans="1:23"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row>
    <row r="337" spans="1:23"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row>
    <row r="338" spans="1:23"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row>
    <row r="339" spans="1:23"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row>
    <row r="340" spans="1:23"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row>
    <row r="341" spans="1:23"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row>
    <row r="342" spans="1:23"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row>
    <row r="343" spans="1:23"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row>
    <row r="344" spans="1:23"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row>
    <row r="345" spans="1:23"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row>
    <row r="346" spans="1:23"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row>
    <row r="347" spans="1:23"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row>
    <row r="348" spans="1:23"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row>
    <row r="349" spans="1:23"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row>
    <row r="350" spans="1:23"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row>
    <row r="351" spans="1:23"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row>
    <row r="352" spans="1:23"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row>
    <row r="353" spans="1:23"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row>
    <row r="354" spans="1:23"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row>
    <row r="355" spans="1:23"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row>
    <row r="356" spans="1:23"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row>
    <row r="357" spans="1:23"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row>
    <row r="358" spans="1:23"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row>
    <row r="359" spans="1:23"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row>
    <row r="360" spans="1:23"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row>
    <row r="361" spans="1:23"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row>
    <row r="362" spans="1:23"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row>
    <row r="363" spans="1:23"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row>
    <row r="364" spans="1:23"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row>
    <row r="365" spans="1:23"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row>
    <row r="366" spans="1:23"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row>
    <row r="367" spans="1:23"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row>
    <row r="368" spans="1:23"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row>
    <row r="369" spans="1:23"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row>
    <row r="370" spans="1:23"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row>
    <row r="371" spans="1:23"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row>
    <row r="372" spans="1:23"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row>
    <row r="373" spans="1:23"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row>
    <row r="374" spans="1:23"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row>
    <row r="375" spans="1:23"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row>
    <row r="376" spans="1:23"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row>
    <row r="377" spans="1:23"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row>
    <row r="378" spans="1:23"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row>
    <row r="379" spans="1:23"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row>
    <row r="380" spans="1:23"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row>
    <row r="381" spans="1:23"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row>
    <row r="382" spans="1:23"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row>
    <row r="383" spans="1:23"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row>
    <row r="384" spans="1:23"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row>
    <row r="385" spans="1:23"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row>
    <row r="386" spans="1:23"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row>
    <row r="387" spans="1:23"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row>
    <row r="388" spans="1:23"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row>
    <row r="389" spans="1:23"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row>
    <row r="390" spans="1:23"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row>
    <row r="391" spans="1:23"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row>
    <row r="392" spans="1:23"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row>
    <row r="393" spans="1:23"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row>
    <row r="394" spans="1:23"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row>
    <row r="395" spans="1:23"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row>
    <row r="396" spans="1:23"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row>
    <row r="397" spans="1:23"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row>
    <row r="398" spans="1:23"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row>
    <row r="399" spans="1:23"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row>
    <row r="400" spans="1:23"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row>
    <row r="401" spans="1:23"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row>
    <row r="402" spans="1:23"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row>
    <row r="403" spans="1:23"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row>
    <row r="404" spans="1:23"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row>
    <row r="405" spans="1:23"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row>
    <row r="406" spans="1:23"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row>
    <row r="407" spans="1:23"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row>
    <row r="408" spans="1:23"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row>
    <row r="409" spans="1:23"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row>
    <row r="410" spans="1:23"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row>
    <row r="411" spans="1:23"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row>
    <row r="412" spans="1:23"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row>
    <row r="413" spans="1:23"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row>
    <row r="414" spans="1:23"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row>
    <row r="415" spans="1:23"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row>
    <row r="416" spans="1:23"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row>
    <row r="417" spans="1:23"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row>
    <row r="418" spans="1:23"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row>
    <row r="419" spans="1:23"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row>
    <row r="420" spans="1:23"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row>
    <row r="421" spans="1:23"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row>
    <row r="422" spans="1:23"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row>
    <row r="423" spans="1:23"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row>
    <row r="424" spans="1:23"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row>
    <row r="425" spans="1:23"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row>
    <row r="426" spans="1:23"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row>
    <row r="427" spans="1:23"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row>
    <row r="428" spans="1:23"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row>
    <row r="429" spans="1:23"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row>
    <row r="430" spans="1:23"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row>
    <row r="431" spans="1:23"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row>
    <row r="432" spans="1:23"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row>
    <row r="433" spans="1:23"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row>
    <row r="434" spans="1:23"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row>
    <row r="435" spans="1:23"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row>
    <row r="436" spans="1:23"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row>
    <row r="437" spans="1:23"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row>
    <row r="438" spans="1:23"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row>
    <row r="439" spans="1:23"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row>
    <row r="440" spans="1:23"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row>
    <row r="441" spans="1:23"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row>
    <row r="442" spans="1:23"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row>
    <row r="443" spans="1:23"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row>
    <row r="444" spans="1:23"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row>
    <row r="445" spans="1:23"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row>
    <row r="446" spans="1:23"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row>
    <row r="447" spans="1:23"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row>
    <row r="448" spans="1:23"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row>
    <row r="449" spans="1:23"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row>
    <row r="450" spans="1:23"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row>
    <row r="451" spans="1:23"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row>
    <row r="452" spans="1:23"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row>
    <row r="453" spans="1:23"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row>
    <row r="454" spans="1:23"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row>
    <row r="455" spans="1:23"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row>
    <row r="456" spans="1:23"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row>
    <row r="457" spans="1:23"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row>
    <row r="458" spans="1:23"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row>
    <row r="459" spans="1:23"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row>
    <row r="460" spans="1:23"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row>
    <row r="461" spans="1:23"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row>
    <row r="462" spans="1:23"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row>
    <row r="463" spans="1:23"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row>
    <row r="464" spans="1:23"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row>
    <row r="465" spans="1:23"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row>
    <row r="466" spans="1:23"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row>
    <row r="467" spans="1:23"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row>
    <row r="468" spans="1:23"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row>
    <row r="469" spans="1:23"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row>
    <row r="470" spans="1:23"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row>
    <row r="471" spans="1:23"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row>
    <row r="472" spans="1:23"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row>
    <row r="473" spans="1:23"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row>
    <row r="474" spans="1:23"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row>
    <row r="475" spans="1:23"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row>
    <row r="476" spans="1:23"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row>
    <row r="477" spans="1:23"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row>
    <row r="478" spans="1:23"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row>
    <row r="479" spans="1:23"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row>
    <row r="480" spans="1:23"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row>
    <row r="481" spans="1:23"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row>
    <row r="482" spans="1:23"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row>
    <row r="483" spans="1:23"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row>
    <row r="484" spans="1:23"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row>
    <row r="485" spans="1:23"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row>
    <row r="486" spans="1:23"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row>
    <row r="487" spans="1:23"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row>
    <row r="488" spans="1:23"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row>
    <row r="489" spans="1:23"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row>
    <row r="490" spans="1:23"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row>
    <row r="491" spans="1:23"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row>
    <row r="492" spans="1:23"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row>
    <row r="493" spans="1:23"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row>
    <row r="494" spans="1:23"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row>
    <row r="495" spans="1:23"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row>
    <row r="496" spans="1:23"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row>
    <row r="497" spans="1:23"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row>
    <row r="498" spans="1:23"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row>
    <row r="499" spans="1:23"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row>
    <row r="500" spans="1:23"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row>
    <row r="501" spans="1:23"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row>
    <row r="502" spans="1:23"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row>
    <row r="503" spans="1:23"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row>
    <row r="504" spans="1:23"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row>
    <row r="505" spans="1:23"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row>
    <row r="506" spans="1:23"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row>
    <row r="507" spans="1:23"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row>
    <row r="508" spans="1:23"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row>
    <row r="509" spans="1:23"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row>
    <row r="510" spans="1:23"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row>
    <row r="511" spans="1:23"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row>
    <row r="512" spans="1:23"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row>
    <row r="513" spans="1:23"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row>
    <row r="514" spans="1:23"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row>
    <row r="515" spans="1:23"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row>
    <row r="516" spans="1:23"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row>
    <row r="517" spans="1:23"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row>
    <row r="518" spans="1:23"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row>
    <row r="519" spans="1:23"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row>
    <row r="520" spans="1:23"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row>
    <row r="521" spans="1:23"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row>
    <row r="522" spans="1:23"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row>
    <row r="523" spans="1:23"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row>
    <row r="524" spans="1:23"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row>
    <row r="525" spans="1:23"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row>
    <row r="526" spans="1:23"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row>
    <row r="527" spans="1:23"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row>
    <row r="528" spans="1:23"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row>
    <row r="529" spans="1:23"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row>
    <row r="530" spans="1:23"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row>
    <row r="531" spans="1:23"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row>
    <row r="532" spans="1:23"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row>
    <row r="533" spans="1:23"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row>
    <row r="534" spans="1:23"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row>
    <row r="535" spans="1:23"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row>
    <row r="536" spans="1:23"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row>
    <row r="537" spans="1:23"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row>
    <row r="538" spans="1:23"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row>
    <row r="539" spans="1:23"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row>
    <row r="540" spans="1:23"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row>
    <row r="541" spans="1:23"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row>
    <row r="542" spans="1:23"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row>
    <row r="543" spans="1:23"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row>
    <row r="544" spans="1:23"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row>
    <row r="545" spans="1:23"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row>
    <row r="546" spans="1:23"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row>
    <row r="547" spans="1:23"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row>
    <row r="548" spans="1:23"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row>
    <row r="549" spans="1:23"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row>
    <row r="550" spans="1:23"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row>
    <row r="551" spans="1:23"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row>
    <row r="552" spans="1:23"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row>
    <row r="553" spans="1:23"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row>
    <row r="554" spans="1:23"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row>
    <row r="555" spans="1:23"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row>
    <row r="556" spans="1:23"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row>
    <row r="557" spans="1:23"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row>
    <row r="558" spans="1:23"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row>
    <row r="559" spans="1:23"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row>
    <row r="560" spans="1:23"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row>
    <row r="561" spans="1:23"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row>
    <row r="562" spans="1:23"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row>
    <row r="563" spans="1:23"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row>
    <row r="564" spans="1:23"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row>
    <row r="565" spans="1:23"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row>
    <row r="566" spans="1:23"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row>
    <row r="567" spans="1:23"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row>
    <row r="568" spans="1:23"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row>
    <row r="569" spans="1:23"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row>
    <row r="570" spans="1:23"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row>
    <row r="571" spans="1:23"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row>
    <row r="572" spans="1:23"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row>
    <row r="573" spans="1:23"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row>
    <row r="574" spans="1:23"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row>
    <row r="575" spans="1:23"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row>
    <row r="576" spans="1:23"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row>
    <row r="577" spans="1:23"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row>
    <row r="578" spans="1:23"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row>
    <row r="579" spans="1:23"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row>
    <row r="580" spans="1:23"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row>
    <row r="581" spans="1:23"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row>
    <row r="582" spans="1:23"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row>
    <row r="583" spans="1:23"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row>
    <row r="584" spans="1:23"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row>
    <row r="585" spans="1:23"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row>
    <row r="586" spans="1:23"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row>
    <row r="587" spans="1:23"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row>
    <row r="588" spans="1:23"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row>
    <row r="589" spans="1:23"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row>
    <row r="590" spans="1:23"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row>
    <row r="591" spans="1:23"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row>
    <row r="592" spans="1:23"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row>
    <row r="593" spans="1:23"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row>
    <row r="594" spans="1:23"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row>
    <row r="595" spans="1:23"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row>
    <row r="596" spans="1:23"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row>
    <row r="597" spans="1:23"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row>
    <row r="598" spans="1:23"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row>
    <row r="599" spans="1:23"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row>
    <row r="600" spans="1:23"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row>
    <row r="601" spans="1:23"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row>
    <row r="602" spans="1:23"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row>
    <row r="603" spans="1:23"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row>
    <row r="604" spans="1:23"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row>
    <row r="605" spans="1:23"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row>
    <row r="606" spans="1:23"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row>
    <row r="607" spans="1:23"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row>
    <row r="608" spans="1:23"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row>
    <row r="609" spans="1:23"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row>
    <row r="610" spans="1:23"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row>
    <row r="611" spans="1:23"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row>
    <row r="612" spans="1:23"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row>
    <row r="613" spans="1:23"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row>
    <row r="614" spans="1:23"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row>
    <row r="615" spans="1:23"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row>
    <row r="616" spans="1:23"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row>
    <row r="617" spans="1:23"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row>
    <row r="618" spans="1:23"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row>
    <row r="619" spans="1:23"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row>
    <row r="620" spans="1:23"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row>
    <row r="621" spans="1:23"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row>
    <row r="622" spans="1:23"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row>
    <row r="623" spans="1:23"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row>
    <row r="624" spans="1:23"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row>
    <row r="625" spans="1:23"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row>
    <row r="626" spans="1:23"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row>
    <row r="627" spans="1:23"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row>
    <row r="628" spans="1:23"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row>
    <row r="629" spans="1:23"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row>
    <row r="630" spans="1:23"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row>
    <row r="631" spans="1:23"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row>
    <row r="632" spans="1:23"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row>
    <row r="633" spans="1:23"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row>
    <row r="634" spans="1:23"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row>
    <row r="635" spans="1:23"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row>
    <row r="636" spans="1:23"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row>
    <row r="637" spans="1:23"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row>
    <row r="638" spans="1:23"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row>
    <row r="639" spans="1:23"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row>
    <row r="640" spans="1:23"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row>
    <row r="641" spans="1:23"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row>
    <row r="642" spans="1:23"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row>
    <row r="643" spans="1:23"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row>
    <row r="644" spans="1:23"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row>
    <row r="645" spans="1:23"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row>
    <row r="646" spans="1:23"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row>
    <row r="647" spans="1:23"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row>
    <row r="648" spans="1:23"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row>
    <row r="649" spans="1:23"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row>
    <row r="650" spans="1:23"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row>
    <row r="651" spans="1:23"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row>
    <row r="652" spans="1:23"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row>
    <row r="653" spans="1:23"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row>
    <row r="654" spans="1:23"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row>
    <row r="655" spans="1:23"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row>
    <row r="656" spans="1:23"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row>
    <row r="657" spans="1:23"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row>
    <row r="658" spans="1:23"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row>
    <row r="659" spans="1:23"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row>
    <row r="660" spans="1:23"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row>
    <row r="661" spans="1:23"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row>
    <row r="662" spans="1:23"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row>
    <row r="663" spans="1:23"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row>
    <row r="664" spans="1:23"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row>
    <row r="665" spans="1:23"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row>
    <row r="666" spans="1:23"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row>
    <row r="667" spans="1:23"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row>
    <row r="668" spans="1:23"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row>
    <row r="669" spans="1:23"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row>
    <row r="670" spans="1:23"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row>
    <row r="671" spans="1:23"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row>
    <row r="672" spans="1:23"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row>
    <row r="673" spans="1:23"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row>
    <row r="674" spans="1:23"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row>
    <row r="675" spans="1:23"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row>
    <row r="676" spans="1:23"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row>
    <row r="677" spans="1:23"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row>
    <row r="678" spans="1:23"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row>
    <row r="679" spans="1:23"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row>
    <row r="680" spans="1:23"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row>
    <row r="681" spans="1:23"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row>
    <row r="682" spans="1:23"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row>
    <row r="683" spans="1:23"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row>
    <row r="684" spans="1:23"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row>
    <row r="685" spans="1:23"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row>
    <row r="686" spans="1:23"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row>
    <row r="687" spans="1:23"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row>
    <row r="688" spans="1:23"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row>
    <row r="689" spans="1:23"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row>
    <row r="690" spans="1:23"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row>
    <row r="691" spans="1:23"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row>
    <row r="692" spans="1:23"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row>
    <row r="693" spans="1:23"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row>
    <row r="694" spans="1:23"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row>
    <row r="695" spans="1:23"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row>
    <row r="696" spans="1:23"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row>
    <row r="697" spans="1:23"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row>
    <row r="698" spans="1:23"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row>
    <row r="699" spans="1:23"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row>
    <row r="700" spans="1:23"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row>
    <row r="701" spans="1:23"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row>
    <row r="702" spans="1:23"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row>
    <row r="703" spans="1:23"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row>
    <row r="704" spans="1:23"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row>
    <row r="705" spans="1:23"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row>
    <row r="706" spans="1:23"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row>
    <row r="707" spans="1:23"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row>
    <row r="708" spans="1:23"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row>
    <row r="709" spans="1:23"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row>
    <row r="710" spans="1:23"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row>
    <row r="711" spans="1:23"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row>
    <row r="712" spans="1:23"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row>
    <row r="713" spans="1:23"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row>
    <row r="714" spans="1:23"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row>
    <row r="715" spans="1:23"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row>
    <row r="716" spans="1:23"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row>
    <row r="717" spans="1:23"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row>
    <row r="718" spans="1:23"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row>
    <row r="719" spans="1:23"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row>
    <row r="720" spans="1:23"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row>
    <row r="721" spans="1:23"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row>
    <row r="722" spans="1:23"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row>
    <row r="723" spans="1:23"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row>
    <row r="724" spans="1:23"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row>
    <row r="725" spans="1:23"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row>
    <row r="726" spans="1:23"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row>
    <row r="727" spans="1:23"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row>
    <row r="728" spans="1:23"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row>
    <row r="729" spans="1:23"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row>
    <row r="730" spans="1:23"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row>
    <row r="731" spans="1:23"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row>
    <row r="732" spans="1:23"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row>
    <row r="733" spans="1:23"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row>
    <row r="734" spans="1:23"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row>
    <row r="735" spans="1:23"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row>
    <row r="736" spans="1:23"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row>
    <row r="737" spans="1:23"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row>
    <row r="738" spans="1:23"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row>
    <row r="739" spans="1:23"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row>
    <row r="740" spans="1:23"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row>
    <row r="741" spans="1:23"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row>
    <row r="742" spans="1:23"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row>
    <row r="743" spans="1:23"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row>
    <row r="744" spans="1:23"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row>
    <row r="745" spans="1:23"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row>
    <row r="746" spans="1:23"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row>
    <row r="747" spans="1:23"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row>
    <row r="748" spans="1:23"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row>
    <row r="749" spans="1:23"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row>
    <row r="750" spans="1:23"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row>
    <row r="751" spans="1:23"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row>
    <row r="752" spans="1:23"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row>
    <row r="753" spans="1:23"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row>
    <row r="754" spans="1:23"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row>
    <row r="755" spans="1:23"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row>
    <row r="756" spans="1:23"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row>
    <row r="757" spans="1:23"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row>
    <row r="758" spans="1:23"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row>
    <row r="759" spans="1:23"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row>
    <row r="760" spans="1:23"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row>
    <row r="761" spans="1:23"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row>
    <row r="762" spans="1:23"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row>
    <row r="763" spans="1:23"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row>
    <row r="764" spans="1:23"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row>
    <row r="765" spans="1:23"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row>
    <row r="766" spans="1:23"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row>
    <row r="767" spans="1:23"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row>
    <row r="768" spans="1:23"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row>
    <row r="769" spans="1:23"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row>
    <row r="770" spans="1:23"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row>
    <row r="771" spans="1:23"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row>
    <row r="772" spans="1:23"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row>
    <row r="773" spans="1:23"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row>
    <row r="774" spans="1:23"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row>
    <row r="775" spans="1:23"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row>
    <row r="776" spans="1:23"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row>
    <row r="777" spans="1:23"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row>
    <row r="778" spans="1:23"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row>
    <row r="779" spans="1:23"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row>
    <row r="780" spans="1:23"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row>
    <row r="781" spans="1:23"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row>
    <row r="782" spans="1:23"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row>
    <row r="783" spans="1:23"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row>
    <row r="784" spans="1:23"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row>
    <row r="785" spans="1:23"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row>
    <row r="786" spans="1:23"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row>
    <row r="787" spans="1:23"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row>
    <row r="788" spans="1:23"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row>
    <row r="789" spans="1:23"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row>
    <row r="790" spans="1:23"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row>
    <row r="791" spans="1:23"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row>
    <row r="792" spans="1:23"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row>
    <row r="793" spans="1:23"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row>
    <row r="794" spans="1:23"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row>
    <row r="795" spans="1:23"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row>
    <row r="796" spans="1:23"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row>
    <row r="797" spans="1:23"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row>
    <row r="798" spans="1:23"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row>
    <row r="799" spans="1:23"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row>
    <row r="800" spans="1:23"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row>
    <row r="801" spans="1:23"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row>
    <row r="802" spans="1:23"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row>
    <row r="803" spans="1:23"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row>
    <row r="804" spans="1:23"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row>
    <row r="805" spans="1:23"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row>
    <row r="806" spans="1:23"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row>
    <row r="807" spans="1:23"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row>
    <row r="808" spans="1:23"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row>
    <row r="809" spans="1:23"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row>
    <row r="810" spans="1:23"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row>
    <row r="811" spans="1:23"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row>
    <row r="812" spans="1:23"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row>
    <row r="813" spans="1:23"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row>
    <row r="814" spans="1:23"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row>
    <row r="815" spans="1:23"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row>
    <row r="816" spans="1:23"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row>
    <row r="817" spans="1:23"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row>
    <row r="818" spans="1:23"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row>
    <row r="819" spans="1:23"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row>
    <row r="820" spans="1:23"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row>
    <row r="821" spans="1:23"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row>
    <row r="822" spans="1:23"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row>
    <row r="823" spans="1:23"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row>
    <row r="824" spans="1:23"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row>
    <row r="825" spans="1:23"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row>
    <row r="826" spans="1:23"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row>
    <row r="827" spans="1:23"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row>
    <row r="828" spans="1:23"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row>
    <row r="829" spans="1:23"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row>
    <row r="830" spans="1:23"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row>
    <row r="831" spans="1:23"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row>
    <row r="832" spans="1:23"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row>
    <row r="833" spans="1:23"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row>
    <row r="834" spans="1:23"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row>
    <row r="835" spans="1:23"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row>
    <row r="836" spans="1:23"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row>
    <row r="837" spans="1:23"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row>
    <row r="838" spans="1:23"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row>
    <row r="839" spans="1:23"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row>
    <row r="840" spans="1:23"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row>
    <row r="841" spans="1:23"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row>
    <row r="842" spans="1:23"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row>
    <row r="843" spans="1:23"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row>
    <row r="844" spans="1:23"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row>
    <row r="845" spans="1:23"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row>
    <row r="846" spans="1:23"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row>
    <row r="847" spans="1:23"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row>
    <row r="848" spans="1:23"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row>
    <row r="849" spans="1:23"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row>
    <row r="850" spans="1:23"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row>
    <row r="851" spans="1:23"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row>
    <row r="852" spans="1:23"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row>
    <row r="853" spans="1:23"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row>
    <row r="854" spans="1:23"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row>
    <row r="855" spans="1:23"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row>
    <row r="856" spans="1:23"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row>
    <row r="857" spans="1:23"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row>
    <row r="858" spans="1:23"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row>
    <row r="859" spans="1:23"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row>
    <row r="860" spans="1:23"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row>
    <row r="861" spans="1:23"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row>
    <row r="862" spans="1:23"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row>
    <row r="863" spans="1:23"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row>
    <row r="864" spans="1:23"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row>
    <row r="865" spans="1:23"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row>
    <row r="866" spans="1:23"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row>
    <row r="867" spans="1:23"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row>
    <row r="868" spans="1:23"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row>
    <row r="869" spans="1:23"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row>
    <row r="870" spans="1:23"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row>
    <row r="871" spans="1:23"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row>
    <row r="872" spans="1:23"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row>
    <row r="873" spans="1:23"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row>
    <row r="874" spans="1:23"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row>
    <row r="875" spans="1:23"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row>
    <row r="876" spans="1:23"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row>
    <row r="877" spans="1:23"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row>
    <row r="878" spans="1:23"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row>
    <row r="879" spans="1:23"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row>
    <row r="880" spans="1:23"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row>
    <row r="881" spans="1:23"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row>
    <row r="882" spans="1:23"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row>
    <row r="883" spans="1:23"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row>
    <row r="884" spans="1:23"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row>
    <row r="885" spans="1:23"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row>
    <row r="886" spans="1:23"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row>
    <row r="887" spans="1:23"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row>
    <row r="888" spans="1:23"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row>
    <row r="889" spans="1:23"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row>
    <row r="890" spans="1:23"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row>
    <row r="891" spans="1:23"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row>
    <row r="892" spans="1:23"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row>
    <row r="893" spans="1:23"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row>
    <row r="894" spans="1:23"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row>
    <row r="895" spans="1:23"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row>
    <row r="896" spans="1:23"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row>
    <row r="897" spans="1:23"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row>
    <row r="898" spans="1:23"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row>
    <row r="899" spans="1:23"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row>
    <row r="900" spans="1:23"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row>
    <row r="901" spans="1:23"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row>
    <row r="902" spans="1:23"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row>
    <row r="903" spans="1:23"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row>
    <row r="904" spans="1:23"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row>
    <row r="905" spans="1:23"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row>
    <row r="906" spans="1:23"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row>
    <row r="907" spans="1:23"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row>
    <row r="908" spans="1:23"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row>
    <row r="909" spans="1:23"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row>
    <row r="910" spans="1:23"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row>
    <row r="911" spans="1:23"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row>
    <row r="912" spans="1:23"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row>
    <row r="913" spans="1:23"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row>
    <row r="914" spans="1:23"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row>
    <row r="915" spans="1:23"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row>
    <row r="916" spans="1:23"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row>
    <row r="917" spans="1:23"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row>
    <row r="918" spans="1:23"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row>
    <row r="919" spans="1:23"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row>
    <row r="920" spans="1:23"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row>
    <row r="921" spans="1:23"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row>
    <row r="922" spans="1:23"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row>
    <row r="923" spans="1:23"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row>
    <row r="924" spans="1:23"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row>
    <row r="925" spans="1:23"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row>
    <row r="926" spans="1:23"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row>
    <row r="927" spans="1:23"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row>
    <row r="928" spans="1:23"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row>
    <row r="929" spans="1:23"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row>
    <row r="930" spans="1:23"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row>
    <row r="931" spans="1:23"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row>
    <row r="932" spans="1:23"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row>
    <row r="933" spans="1:23"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row>
    <row r="934" spans="1:23"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row>
    <row r="935" spans="1:23"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row>
    <row r="936" spans="1:23"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row>
    <row r="937" spans="1:23"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row>
    <row r="938" spans="1:23"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row>
    <row r="939" spans="1:23"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row>
    <row r="940" spans="1:23"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row>
    <row r="941" spans="1:23"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row>
    <row r="942" spans="1:23"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row>
    <row r="943" spans="1:23"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row>
    <row r="944" spans="1:23"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row>
    <row r="945" spans="1:23"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row>
    <row r="946" spans="1:23"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row>
    <row r="947" spans="1:23"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row>
    <row r="948" spans="1:23"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row>
    <row r="949" spans="1:23"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row>
    <row r="950" spans="1:23"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row>
    <row r="951" spans="1:23"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row>
    <row r="952" spans="1:23"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row>
    <row r="953" spans="1:23"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row>
    <row r="954" spans="1:23"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row>
    <row r="955" spans="1:23"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row>
    <row r="956" spans="1:23"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row>
    <row r="957" spans="1:23"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row>
    <row r="958" spans="1:23"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row>
    <row r="959" spans="1:23"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row>
    <row r="960" spans="1:23"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row>
    <row r="961" spans="1:23"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row>
    <row r="962" spans="1:23"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row>
    <row r="963" spans="1:23"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row>
    <row r="964" spans="1:23"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row>
    <row r="965" spans="1:23"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row>
    <row r="966" spans="1:23"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row>
    <row r="967" spans="1:23"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row>
    <row r="968" spans="1:23"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row>
    <row r="969" spans="1:23"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row>
    <row r="970" spans="1:23"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row>
    <row r="971" spans="1:23"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row>
    <row r="972" spans="1:23"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row>
    <row r="973" spans="1:23"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row>
    <row r="974" spans="1:23"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row>
    <row r="975" spans="1:23"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row>
    <row r="976" spans="1:23"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row>
    <row r="977" spans="1:23"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row>
    <row r="978" spans="1:23"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row>
    <row r="979" spans="1:23"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row>
    <row r="980" spans="1:23"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row>
    <row r="981" spans="1:23"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row>
    <row r="982" spans="1:23"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row>
    <row r="983" spans="1:23"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row>
    <row r="984" spans="1:23"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row>
    <row r="985" spans="1:23"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row>
    <row r="986" spans="1:23"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row>
    <row r="987" spans="1:23"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row>
    <row r="988" spans="1:23"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row>
    <row r="989" spans="1:23"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row>
    <row r="990" spans="1:23"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row>
    <row r="991" spans="1:23"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row>
    <row r="992" spans="1:23"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row>
    <row r="993" spans="1:23"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row>
    <row r="994" spans="1:23"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row>
    <row r="995" spans="1:23"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row>
    <row r="996" spans="1:23"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row>
    <row r="997" spans="1:23"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row>
    <row r="998" spans="1:23"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row>
    <row r="999" spans="1:23"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row>
    <row r="1000" spans="1:23"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row>
    <row r="1001" spans="1:23"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row>
    <row r="1002" spans="1:23"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row>
    <row r="1003" spans="1:23"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row>
    <row r="1004" spans="1:23"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row>
    <row r="1005" spans="1:23"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row>
    <row r="1006" spans="1:23"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row>
    <row r="1007" spans="1:23"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row>
    <row r="1008" spans="1:23"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row>
    <row r="1009" spans="1:23"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row>
    <row r="1010" spans="1:23"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row>
    <row r="1011" spans="1:23"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row>
    <row r="1012" spans="1:23"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row>
    <row r="1013" spans="1:23"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row>
    <row r="1014" spans="1:23"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row>
    <row r="1015" spans="1:23"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row>
    <row r="1016" spans="1:23"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row>
    <row r="1017" spans="1:23"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row>
    <row r="1018" spans="1:23"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row>
    <row r="1019" spans="1:23"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row>
    <row r="1020" spans="1:23"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row>
    <row r="1021" spans="1:23"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row>
    <row r="1022" spans="1:23"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row>
    <row r="1023" spans="1:23"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row>
    <row r="1024" spans="1:23"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row>
    <row r="1025" spans="1:23"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row>
    <row r="1026" spans="1:23"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row>
    <row r="1027" spans="1:23"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row>
    <row r="1028" spans="1:23"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row>
    <row r="1029" spans="1:23"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row>
    <row r="1030" spans="1:23"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row>
    <row r="1031" spans="1:23"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row>
    <row r="1032" spans="1:23"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row>
    <row r="1033" spans="1:23"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row>
    <row r="1034" spans="1:23"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row>
    <row r="1035" spans="1:23"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row>
    <row r="1036" spans="1:23"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row>
    <row r="1037" spans="1:23"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row>
    <row r="1038" spans="1:23"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row>
    <row r="1039" spans="1:23"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row>
    <row r="1040" spans="1:23"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row>
    <row r="1041" spans="1:23"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row>
    <row r="1042" spans="1:23"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row>
    <row r="1043" spans="1:23"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row>
    <row r="1044" spans="1:23"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row>
    <row r="1045" spans="1:23"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row>
    <row r="1046" spans="1:23"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row>
    <row r="1047" spans="1:23"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row>
    <row r="1048" spans="1:23"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row>
    <row r="1049" spans="1:23"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row>
    <row r="1050" spans="1:23"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row>
    <row r="1051" spans="1:23"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row>
    <row r="1052" spans="1:23"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row>
    <row r="1053" spans="1:23"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row>
    <row r="1054" spans="1:23"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row>
    <row r="1055" spans="1:23"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row>
    <row r="1056" spans="1:23"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row>
    <row r="1057" spans="1:23"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row>
    <row r="1058" spans="1:23"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row>
    <row r="1059" spans="1:23"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row>
    <row r="1060" spans="1:23"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row>
    <row r="1061" spans="1:23"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row>
    <row r="1062" spans="1:23"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row>
    <row r="1063" spans="1:23"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row>
    <row r="1064" spans="1:23"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row>
    <row r="1065" spans="1:23"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row>
    <row r="1066" spans="1:23"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row>
    <row r="1067" spans="1:23"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row>
    <row r="1068" spans="1:23"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row>
    <row r="1069" spans="1:23"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row>
    <row r="1070" spans="1:23"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row>
    <row r="1071" spans="1:23"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row>
    <row r="1072" spans="1:23"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row>
    <row r="1073" spans="1:23"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row>
    <row r="1074" spans="1:23"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row>
    <row r="1075" spans="1:23"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row>
    <row r="1076" spans="1:23"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row>
    <row r="1077" spans="1:23"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row>
    <row r="1078" spans="1:23"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row>
    <row r="1079" spans="1:23"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row>
    <row r="1080" spans="1:23"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row>
    <row r="1081" spans="1:23"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row>
    <row r="1082" spans="1:23"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row>
    <row r="1083" spans="1:23"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row>
    <row r="1084" spans="1:23"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row>
    <row r="1085" spans="1:23"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row>
    <row r="1086" spans="1:23"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row>
    <row r="1087" spans="1:23"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row>
    <row r="1088" spans="1:23"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row>
    <row r="1089" spans="1:23"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row>
    <row r="1090" spans="1:23"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row>
    <row r="1091" spans="1:23"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row>
    <row r="1092" spans="1:23"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row>
    <row r="1093" spans="1:23"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row>
    <row r="1094" spans="1:23"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row>
    <row r="1095" spans="1:23"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row>
    <row r="1096" spans="1:23"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row>
    <row r="1097" spans="1:23"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row>
    <row r="1098" spans="1:23"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row>
    <row r="1099" spans="1:23"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row>
    <row r="1100" spans="1:23"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row>
    <row r="1101" spans="1:23"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row>
    <row r="1102" spans="1:23"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row>
    <row r="1103" spans="1:23"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row>
    <row r="1104" spans="1:23"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row>
    <row r="1105" spans="1:23"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row>
    <row r="1106" spans="1:23"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row>
    <row r="1107" spans="1:23"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row>
    <row r="1108" spans="1:23"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row>
    <row r="1109" spans="1:23"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row>
    <row r="1110" spans="1:23"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row>
    <row r="1111" spans="1:23"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row>
    <row r="1112" spans="1:23"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row>
    <row r="1113" spans="1:23"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row>
    <row r="1114" spans="1:23"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row>
    <row r="1115" spans="1:23"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row>
    <row r="1116" spans="1:23"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row>
    <row r="1117" spans="1:23"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row>
    <row r="1118" spans="1:23"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row>
    <row r="1119" spans="1:23"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row>
    <row r="1120" spans="1:23"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row>
    <row r="1121" spans="1:23" x14ac:dyDescent="0.2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row>
  </sheetData>
  <mergeCells count="1">
    <mergeCell ref="A1:W1"/>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
  <sheetViews>
    <sheetView zoomScale="73" zoomScaleNormal="73" workbookViewId="0">
      <pane xSplit="1" ySplit="2" topLeftCell="G3" activePane="bottomRight" state="frozen"/>
      <selection pane="topRight" activeCell="B1" sqref="B1"/>
      <selection pane="bottomLeft" activeCell="A5" sqref="A5"/>
      <selection pane="bottomRight" activeCell="Q22" sqref="Q22"/>
    </sheetView>
  </sheetViews>
  <sheetFormatPr defaultRowHeight="12.75" x14ac:dyDescent="0.2"/>
  <cols>
    <col min="1" max="1" width="69.28515625" style="198" customWidth="1"/>
    <col min="2" max="2" width="18.7109375" style="198" customWidth="1"/>
    <col min="3" max="3" width="34.7109375" style="198" customWidth="1"/>
    <col min="4" max="8" width="13.7109375" style="205" customWidth="1"/>
    <col min="9" max="32" width="9.140625" style="197"/>
    <col min="33" max="16384" width="9.140625" style="198"/>
  </cols>
  <sheetData>
    <row r="1" spans="1:24" ht="15" customHeight="1" x14ac:dyDescent="0.2">
      <c r="A1" s="359" t="s">
        <v>73</v>
      </c>
      <c r="B1" s="361" t="s">
        <v>74</v>
      </c>
      <c r="C1" s="363" t="s">
        <v>75</v>
      </c>
      <c r="D1" s="357"/>
      <c r="E1" s="357"/>
      <c r="F1" s="357"/>
      <c r="G1" s="357"/>
      <c r="H1" s="358"/>
      <c r="I1" s="357"/>
      <c r="J1" s="357"/>
      <c r="K1" s="357"/>
      <c r="L1" s="357"/>
      <c r="M1" s="358"/>
      <c r="N1" s="357"/>
      <c r="O1" s="357"/>
      <c r="P1" s="357"/>
      <c r="Q1" s="357"/>
      <c r="R1" s="358"/>
      <c r="S1" s="357"/>
      <c r="T1" s="357"/>
      <c r="U1" s="357"/>
      <c r="V1" s="357"/>
      <c r="W1" s="358"/>
      <c r="X1" s="247"/>
    </row>
    <row r="2" spans="1:24" ht="26.25" customHeight="1" thickBot="1" x14ac:dyDescent="0.25">
      <c r="A2" s="360"/>
      <c r="B2" s="362"/>
      <c r="C2" s="364"/>
      <c r="D2" s="133">
        <v>2015</v>
      </c>
      <c r="E2" s="136">
        <v>2016</v>
      </c>
      <c r="F2" s="133">
        <v>2017</v>
      </c>
      <c r="G2" s="136">
        <v>2018</v>
      </c>
      <c r="H2" s="134">
        <v>2019</v>
      </c>
      <c r="I2" s="136">
        <v>2020</v>
      </c>
      <c r="J2" s="134">
        <v>2021</v>
      </c>
      <c r="K2" s="136">
        <v>2022</v>
      </c>
      <c r="L2" s="134">
        <v>2023</v>
      </c>
      <c r="M2" s="136">
        <v>2024</v>
      </c>
      <c r="N2" s="134">
        <v>2025</v>
      </c>
      <c r="O2" s="136">
        <v>2026</v>
      </c>
      <c r="P2" s="134">
        <v>2027</v>
      </c>
      <c r="Q2" s="136">
        <v>2028</v>
      </c>
      <c r="R2" s="134">
        <v>2029</v>
      </c>
      <c r="S2" s="136">
        <v>2030</v>
      </c>
      <c r="T2" s="134">
        <v>2031</v>
      </c>
      <c r="U2" s="136">
        <v>2032</v>
      </c>
      <c r="V2" s="134">
        <v>2033</v>
      </c>
      <c r="W2" s="136">
        <v>2034</v>
      </c>
      <c r="X2" s="134">
        <v>2035</v>
      </c>
    </row>
    <row r="3" spans="1:24" s="197" customFormat="1" x14ac:dyDescent="0.2">
      <c r="A3" s="260" t="s">
        <v>493</v>
      </c>
      <c r="B3" s="261" t="s">
        <v>23</v>
      </c>
      <c r="C3" s="261" t="s">
        <v>494</v>
      </c>
      <c r="D3" s="262">
        <f>'Base de Dados - Drenagem'!F3</f>
        <v>0</v>
      </c>
      <c r="E3" s="262">
        <f>'Base de Dados - Drenagem'!G3</f>
        <v>0</v>
      </c>
      <c r="F3" s="262">
        <f>'Base de Dados - Drenagem'!H3</f>
        <v>0</v>
      </c>
      <c r="G3" s="262">
        <f>'Base de Dados - Drenagem'!I3</f>
        <v>0</v>
      </c>
      <c r="H3" s="262">
        <f>'Base de Dados - Drenagem'!J3</f>
        <v>0</v>
      </c>
      <c r="I3" s="262">
        <f>'Base de Dados - Drenagem'!K3</f>
        <v>0</v>
      </c>
      <c r="J3" s="262">
        <f>'Base de Dados - Drenagem'!L3</f>
        <v>0</v>
      </c>
      <c r="K3" s="262">
        <f>'Base de Dados - Drenagem'!M3</f>
        <v>0</v>
      </c>
      <c r="L3" s="262">
        <f>'Base de Dados - Drenagem'!N3</f>
        <v>0</v>
      </c>
      <c r="M3" s="262">
        <f>'Base de Dados - Drenagem'!O3</f>
        <v>0</v>
      </c>
      <c r="N3" s="262">
        <f>'Base de Dados - Drenagem'!P3</f>
        <v>0</v>
      </c>
      <c r="O3" s="262">
        <f>'Base de Dados - Drenagem'!Q3</f>
        <v>0</v>
      </c>
      <c r="P3" s="262">
        <f>'Base de Dados - Drenagem'!R3</f>
        <v>0</v>
      </c>
      <c r="Q3" s="262">
        <f>'Base de Dados - Drenagem'!S3</f>
        <v>0</v>
      </c>
      <c r="R3" s="262">
        <f>'Base de Dados - Drenagem'!T3</f>
        <v>0</v>
      </c>
      <c r="S3" s="262">
        <f>'Base de Dados - Drenagem'!U3</f>
        <v>0</v>
      </c>
      <c r="T3" s="262">
        <f>'Base de Dados - Drenagem'!V3</f>
        <v>0</v>
      </c>
      <c r="U3" s="262">
        <f>'Base de Dados - Drenagem'!W3</f>
        <v>0</v>
      </c>
      <c r="V3" s="262">
        <f>'Base de Dados - Drenagem'!X3</f>
        <v>0</v>
      </c>
      <c r="W3" s="262">
        <f>'Base de Dados - Drenagem'!Y3</f>
        <v>0</v>
      </c>
      <c r="X3" s="262">
        <f>'Base de Dados - Drenagem'!Z3</f>
        <v>0</v>
      </c>
    </row>
    <row r="4" spans="1:24" s="197" customFormat="1" ht="41.25" customHeight="1" x14ac:dyDescent="0.2">
      <c r="A4" s="263" t="s">
        <v>495</v>
      </c>
      <c r="B4" s="73" t="s">
        <v>23</v>
      </c>
      <c r="C4" s="73" t="s">
        <v>79</v>
      </c>
      <c r="D4" s="264" t="e">
        <f>'Base de Dados - Drenagem'!F4/'Base de Dados - Drenagem'!F5</f>
        <v>#DIV/0!</v>
      </c>
      <c r="E4" s="264" t="e">
        <f>'Base de Dados - Drenagem'!G4/'Base de Dados - Drenagem'!G5</f>
        <v>#DIV/0!</v>
      </c>
      <c r="F4" s="264" t="e">
        <f>'Base de Dados - Drenagem'!H4/'Base de Dados - Drenagem'!H5</f>
        <v>#DIV/0!</v>
      </c>
      <c r="G4" s="264" t="e">
        <f>'Base de Dados - Drenagem'!I4/'Base de Dados - Drenagem'!I5</f>
        <v>#DIV/0!</v>
      </c>
      <c r="H4" s="264" t="e">
        <f>'Base de Dados - Drenagem'!J4/'Base de Dados - Drenagem'!J5</f>
        <v>#DIV/0!</v>
      </c>
      <c r="I4" s="264" t="e">
        <f>'Base de Dados - Drenagem'!K4/'Base de Dados - Drenagem'!K5</f>
        <v>#DIV/0!</v>
      </c>
      <c r="J4" s="264" t="e">
        <f>'Base de Dados - Drenagem'!L4/'Base de Dados - Drenagem'!L5</f>
        <v>#DIV/0!</v>
      </c>
      <c r="K4" s="264" t="e">
        <f>'Base de Dados - Drenagem'!M4/'Base de Dados - Drenagem'!M5</f>
        <v>#DIV/0!</v>
      </c>
      <c r="L4" s="264" t="e">
        <f>'Base de Dados - Drenagem'!N4/'Base de Dados - Drenagem'!N5</f>
        <v>#DIV/0!</v>
      </c>
      <c r="M4" s="264" t="e">
        <f>'Base de Dados - Drenagem'!O4/'Base de Dados - Drenagem'!O5</f>
        <v>#DIV/0!</v>
      </c>
      <c r="N4" s="264" t="e">
        <f>'Base de Dados - Drenagem'!P4/'Base de Dados - Drenagem'!P5</f>
        <v>#DIV/0!</v>
      </c>
      <c r="O4" s="264" t="e">
        <f>'Base de Dados - Drenagem'!Q4/'Base de Dados - Drenagem'!Q5</f>
        <v>#DIV/0!</v>
      </c>
      <c r="P4" s="264" t="e">
        <f>'Base de Dados - Drenagem'!R4/'Base de Dados - Drenagem'!R5</f>
        <v>#DIV/0!</v>
      </c>
      <c r="Q4" s="264" t="e">
        <f>'Base de Dados - Drenagem'!S4/'Base de Dados - Drenagem'!S5</f>
        <v>#DIV/0!</v>
      </c>
      <c r="R4" s="264" t="e">
        <f>'Base de Dados - Drenagem'!T4/'Base de Dados - Drenagem'!T5</f>
        <v>#DIV/0!</v>
      </c>
      <c r="S4" s="264" t="e">
        <f>'Base de Dados - Drenagem'!U4/'Base de Dados - Drenagem'!U5</f>
        <v>#DIV/0!</v>
      </c>
      <c r="T4" s="264" t="e">
        <f>'Base de Dados - Drenagem'!V4/'Base de Dados - Drenagem'!V5</f>
        <v>#DIV/0!</v>
      </c>
      <c r="U4" s="264" t="e">
        <f>'Base de Dados - Drenagem'!W4/'Base de Dados - Drenagem'!W5</f>
        <v>#DIV/0!</v>
      </c>
      <c r="V4" s="264" t="e">
        <f>'Base de Dados - Drenagem'!X4/'Base de Dados - Drenagem'!X5</f>
        <v>#DIV/0!</v>
      </c>
      <c r="W4" s="264" t="e">
        <f>'Base de Dados - Drenagem'!Y4/'Base de Dados - Drenagem'!Y5</f>
        <v>#DIV/0!</v>
      </c>
      <c r="X4" s="264" t="e">
        <f>'Base de Dados - Drenagem'!Z4/'Base de Dados - Drenagem'!Z5</f>
        <v>#DIV/0!</v>
      </c>
    </row>
    <row r="5" spans="1:24" s="197" customFormat="1" x14ac:dyDescent="0.2">
      <c r="A5" s="263" t="s">
        <v>496</v>
      </c>
      <c r="B5" s="73" t="s">
        <v>23</v>
      </c>
      <c r="C5" s="73" t="s">
        <v>79</v>
      </c>
      <c r="D5" s="264" t="e">
        <f>'Base de Dados - Drenagem'!F6/'Base de Dados - Drenagem'!F7</f>
        <v>#DIV/0!</v>
      </c>
      <c r="E5" s="264" t="e">
        <f>'Base de Dados - Drenagem'!G6/'Base de Dados - Drenagem'!G7</f>
        <v>#DIV/0!</v>
      </c>
      <c r="F5" s="264" t="e">
        <f>'Base de Dados - Drenagem'!H6/'Base de Dados - Drenagem'!H7</f>
        <v>#DIV/0!</v>
      </c>
      <c r="G5" s="264" t="e">
        <f>'Base de Dados - Drenagem'!I6/'Base de Dados - Drenagem'!I7</f>
        <v>#DIV/0!</v>
      </c>
      <c r="H5" s="264" t="e">
        <f>'Base de Dados - Drenagem'!J6/'Base de Dados - Drenagem'!J7</f>
        <v>#DIV/0!</v>
      </c>
      <c r="I5" s="264" t="e">
        <f>'Base de Dados - Drenagem'!K6/'Base de Dados - Drenagem'!K7</f>
        <v>#DIV/0!</v>
      </c>
      <c r="J5" s="264" t="e">
        <f>'Base de Dados - Drenagem'!L6/'Base de Dados - Drenagem'!L7</f>
        <v>#DIV/0!</v>
      </c>
      <c r="K5" s="264" t="e">
        <f>'Base de Dados - Drenagem'!M6/'Base de Dados - Drenagem'!M7</f>
        <v>#DIV/0!</v>
      </c>
      <c r="L5" s="264" t="e">
        <f>'Base de Dados - Drenagem'!N6/'Base de Dados - Drenagem'!N7</f>
        <v>#DIV/0!</v>
      </c>
      <c r="M5" s="264" t="e">
        <f>'Base de Dados - Drenagem'!O6/'Base de Dados - Drenagem'!O7</f>
        <v>#DIV/0!</v>
      </c>
      <c r="N5" s="264" t="e">
        <f>'Base de Dados - Drenagem'!P6/'Base de Dados - Drenagem'!P7</f>
        <v>#DIV/0!</v>
      </c>
      <c r="O5" s="264" t="e">
        <f>'Base de Dados - Drenagem'!Q6/'Base de Dados - Drenagem'!Q7</f>
        <v>#DIV/0!</v>
      </c>
      <c r="P5" s="264" t="e">
        <f>'Base de Dados - Drenagem'!R6/'Base de Dados - Drenagem'!R7</f>
        <v>#DIV/0!</v>
      </c>
      <c r="Q5" s="264" t="e">
        <f>'Base de Dados - Drenagem'!S6/'Base de Dados - Drenagem'!S7</f>
        <v>#DIV/0!</v>
      </c>
      <c r="R5" s="264" t="e">
        <f>'Base de Dados - Drenagem'!T6/'Base de Dados - Drenagem'!T7</f>
        <v>#DIV/0!</v>
      </c>
      <c r="S5" s="264" t="e">
        <f>'Base de Dados - Drenagem'!U6/'Base de Dados - Drenagem'!U7</f>
        <v>#DIV/0!</v>
      </c>
      <c r="T5" s="264" t="e">
        <f>'Base de Dados - Drenagem'!V6/'Base de Dados - Drenagem'!V7</f>
        <v>#DIV/0!</v>
      </c>
      <c r="U5" s="264" t="e">
        <f>'Base de Dados - Drenagem'!W6/'Base de Dados - Drenagem'!W7</f>
        <v>#DIV/0!</v>
      </c>
      <c r="V5" s="264" t="e">
        <f>'Base de Dados - Drenagem'!X6/'Base de Dados - Drenagem'!X7</f>
        <v>#DIV/0!</v>
      </c>
      <c r="W5" s="264" t="e">
        <f>'Base de Dados - Drenagem'!Y6/'Base de Dados - Drenagem'!Y7</f>
        <v>#DIV/0!</v>
      </c>
      <c r="X5" s="264" t="e">
        <f>'Base de Dados - Drenagem'!Z6/'Base de Dados - Drenagem'!Z7</f>
        <v>#DIV/0!</v>
      </c>
    </row>
    <row r="6" spans="1:24" s="197" customFormat="1" x14ac:dyDescent="0.2">
      <c r="A6" s="263" t="s">
        <v>497</v>
      </c>
      <c r="B6" s="73" t="s">
        <v>23</v>
      </c>
      <c r="C6" s="73" t="s">
        <v>79</v>
      </c>
      <c r="D6" s="264" t="e">
        <f>'Base de Dados - Drenagem'!F8/'Base de Dados - Drenagem'!F9</f>
        <v>#DIV/0!</v>
      </c>
      <c r="E6" s="264" t="e">
        <f>'Base de Dados - Drenagem'!G8/'Base de Dados - Drenagem'!G9</f>
        <v>#DIV/0!</v>
      </c>
      <c r="F6" s="264" t="e">
        <f>'Base de Dados - Drenagem'!H8/'Base de Dados - Drenagem'!H9</f>
        <v>#DIV/0!</v>
      </c>
      <c r="G6" s="264" t="e">
        <f>'Base de Dados - Drenagem'!I8/'Base de Dados - Drenagem'!I9</f>
        <v>#DIV/0!</v>
      </c>
      <c r="H6" s="264" t="e">
        <f>'Base de Dados - Drenagem'!J8/'Base de Dados - Drenagem'!J9</f>
        <v>#DIV/0!</v>
      </c>
      <c r="I6" s="264" t="e">
        <f>'Base de Dados - Drenagem'!K8/'Base de Dados - Drenagem'!K9</f>
        <v>#DIV/0!</v>
      </c>
      <c r="J6" s="264" t="e">
        <f>'Base de Dados - Drenagem'!L8/'Base de Dados - Drenagem'!L9</f>
        <v>#DIV/0!</v>
      </c>
      <c r="K6" s="264" t="e">
        <f>'Base de Dados - Drenagem'!M8/'Base de Dados - Drenagem'!M9</f>
        <v>#DIV/0!</v>
      </c>
      <c r="L6" s="264" t="e">
        <f>'Base de Dados - Drenagem'!N8/'Base de Dados - Drenagem'!N9</f>
        <v>#DIV/0!</v>
      </c>
      <c r="M6" s="264" t="e">
        <f>'Base de Dados - Drenagem'!O8/'Base de Dados - Drenagem'!O9</f>
        <v>#DIV/0!</v>
      </c>
      <c r="N6" s="264" t="e">
        <f>'Base de Dados - Drenagem'!P8/'Base de Dados - Drenagem'!P9</f>
        <v>#DIV/0!</v>
      </c>
      <c r="O6" s="264" t="e">
        <f>'Base de Dados - Drenagem'!Q8/'Base de Dados - Drenagem'!Q9</f>
        <v>#DIV/0!</v>
      </c>
      <c r="P6" s="264" t="e">
        <f>'Base de Dados - Drenagem'!R8/'Base de Dados - Drenagem'!R9</f>
        <v>#DIV/0!</v>
      </c>
      <c r="Q6" s="264" t="e">
        <f>'Base de Dados - Drenagem'!S8/'Base de Dados - Drenagem'!S9</f>
        <v>#DIV/0!</v>
      </c>
      <c r="R6" s="264" t="e">
        <f>'Base de Dados - Drenagem'!T8/'Base de Dados - Drenagem'!T9</f>
        <v>#DIV/0!</v>
      </c>
      <c r="S6" s="264" t="e">
        <f>'Base de Dados - Drenagem'!U8/'Base de Dados - Drenagem'!U9</f>
        <v>#DIV/0!</v>
      </c>
      <c r="T6" s="264" t="e">
        <f>'Base de Dados - Drenagem'!V8/'Base de Dados - Drenagem'!V9</f>
        <v>#DIV/0!</v>
      </c>
      <c r="U6" s="264" t="e">
        <f>'Base de Dados - Drenagem'!W8/'Base de Dados - Drenagem'!W9</f>
        <v>#DIV/0!</v>
      </c>
      <c r="V6" s="264" t="e">
        <f>'Base de Dados - Drenagem'!X8/'Base de Dados - Drenagem'!X9</f>
        <v>#DIV/0!</v>
      </c>
      <c r="W6" s="264" t="e">
        <f>'Base de Dados - Drenagem'!Y8/'Base de Dados - Drenagem'!Y9</f>
        <v>#DIV/0!</v>
      </c>
      <c r="X6" s="264" t="e">
        <f>'Base de Dados - Drenagem'!Z8/'Base de Dados - Drenagem'!Z9</f>
        <v>#DIV/0!</v>
      </c>
    </row>
    <row r="7" spans="1:24" s="197" customFormat="1" ht="27" customHeight="1" x14ac:dyDescent="0.2">
      <c r="A7" s="263" t="s">
        <v>498</v>
      </c>
      <c r="B7" s="73" t="s">
        <v>23</v>
      </c>
      <c r="C7" s="73" t="s">
        <v>79</v>
      </c>
      <c r="D7" s="264" t="e">
        <f>'Base de Dados - Drenagem'!F10/'Base de Dados - Drenagem'!F11</f>
        <v>#DIV/0!</v>
      </c>
      <c r="E7" s="264" t="e">
        <f>'Base de Dados - Drenagem'!G10/'Base de Dados - Drenagem'!G11</f>
        <v>#DIV/0!</v>
      </c>
      <c r="F7" s="264" t="e">
        <f>'Base de Dados - Drenagem'!H10/'Base de Dados - Drenagem'!H11</f>
        <v>#DIV/0!</v>
      </c>
      <c r="G7" s="264" t="e">
        <f>'Base de Dados - Drenagem'!I10/'Base de Dados - Drenagem'!I11</f>
        <v>#DIV/0!</v>
      </c>
      <c r="H7" s="264" t="e">
        <f>'Base de Dados - Drenagem'!J10/'Base de Dados - Drenagem'!J11</f>
        <v>#DIV/0!</v>
      </c>
      <c r="I7" s="264" t="e">
        <f>'Base de Dados - Drenagem'!K10/'Base de Dados - Drenagem'!K11</f>
        <v>#DIV/0!</v>
      </c>
      <c r="J7" s="264" t="e">
        <f>'Base de Dados - Drenagem'!L10/'Base de Dados - Drenagem'!L11</f>
        <v>#DIV/0!</v>
      </c>
      <c r="K7" s="264" t="e">
        <f>'Base de Dados - Drenagem'!M10/'Base de Dados - Drenagem'!M11</f>
        <v>#DIV/0!</v>
      </c>
      <c r="L7" s="264" t="e">
        <f>'Base de Dados - Drenagem'!N10/'Base de Dados - Drenagem'!N11</f>
        <v>#DIV/0!</v>
      </c>
      <c r="M7" s="264" t="e">
        <f>'Base de Dados - Drenagem'!O10/'Base de Dados - Drenagem'!O11</f>
        <v>#DIV/0!</v>
      </c>
      <c r="N7" s="264" t="e">
        <f>'Base de Dados - Drenagem'!P10/'Base de Dados - Drenagem'!P11</f>
        <v>#DIV/0!</v>
      </c>
      <c r="O7" s="264" t="e">
        <f>'Base de Dados - Drenagem'!Q10/'Base de Dados - Drenagem'!Q11</f>
        <v>#DIV/0!</v>
      </c>
      <c r="P7" s="264" t="e">
        <f>'Base de Dados - Drenagem'!R10/'Base de Dados - Drenagem'!R11</f>
        <v>#DIV/0!</v>
      </c>
      <c r="Q7" s="264" t="e">
        <f>'Base de Dados - Drenagem'!S10/'Base de Dados - Drenagem'!S11</f>
        <v>#DIV/0!</v>
      </c>
      <c r="R7" s="264" t="e">
        <f>'Base de Dados - Drenagem'!T10/'Base de Dados - Drenagem'!T11</f>
        <v>#DIV/0!</v>
      </c>
      <c r="S7" s="264" t="e">
        <f>'Base de Dados - Drenagem'!U10/'Base de Dados - Drenagem'!U11</f>
        <v>#DIV/0!</v>
      </c>
      <c r="T7" s="264" t="e">
        <f>'Base de Dados - Drenagem'!V10/'Base de Dados - Drenagem'!V11</f>
        <v>#DIV/0!</v>
      </c>
      <c r="U7" s="264" t="e">
        <f>'Base de Dados - Drenagem'!W10/'Base de Dados - Drenagem'!W11</f>
        <v>#DIV/0!</v>
      </c>
      <c r="V7" s="264" t="e">
        <f>'Base de Dados - Drenagem'!X10/'Base de Dados - Drenagem'!X11</f>
        <v>#DIV/0!</v>
      </c>
      <c r="W7" s="264" t="e">
        <f>'Base de Dados - Drenagem'!Y10/'Base de Dados - Drenagem'!Y11</f>
        <v>#DIV/0!</v>
      </c>
      <c r="X7" s="264" t="e">
        <f>'Base de Dados - Drenagem'!Z10/'Base de Dados - Drenagem'!Z11</f>
        <v>#DIV/0!</v>
      </c>
    </row>
    <row r="8" spans="1:24" x14ac:dyDescent="0.2">
      <c r="A8" s="263" t="s">
        <v>499</v>
      </c>
      <c r="B8" s="73" t="s">
        <v>23</v>
      </c>
      <c r="C8" s="73" t="s">
        <v>79</v>
      </c>
      <c r="D8" s="264" t="e">
        <f>'Base de Dados - Drenagem'!F12/'Base de Dados - Drenagem'!F13</f>
        <v>#DIV/0!</v>
      </c>
      <c r="E8" s="264" t="e">
        <f>'Base de Dados - Drenagem'!G12/'Base de Dados - Drenagem'!G13</f>
        <v>#DIV/0!</v>
      </c>
      <c r="F8" s="264" t="e">
        <f>'Base de Dados - Drenagem'!H12/'Base de Dados - Drenagem'!H13</f>
        <v>#DIV/0!</v>
      </c>
      <c r="G8" s="264" t="e">
        <f>'Base de Dados - Drenagem'!I12/'Base de Dados - Drenagem'!I13</f>
        <v>#DIV/0!</v>
      </c>
      <c r="H8" s="264" t="e">
        <f>'Base de Dados - Drenagem'!J12/'Base de Dados - Drenagem'!J13</f>
        <v>#DIV/0!</v>
      </c>
      <c r="I8" s="264" t="e">
        <f>'Base de Dados - Drenagem'!K12/'Base de Dados - Drenagem'!K13</f>
        <v>#DIV/0!</v>
      </c>
      <c r="J8" s="264" t="e">
        <f>'Base de Dados - Drenagem'!L12/'Base de Dados - Drenagem'!L13</f>
        <v>#DIV/0!</v>
      </c>
      <c r="K8" s="264" t="e">
        <f>'Base de Dados - Drenagem'!M12/'Base de Dados - Drenagem'!M13</f>
        <v>#DIV/0!</v>
      </c>
      <c r="L8" s="264" t="e">
        <f>'Base de Dados - Drenagem'!N12/'Base de Dados - Drenagem'!N13</f>
        <v>#DIV/0!</v>
      </c>
      <c r="M8" s="264" t="e">
        <f>'Base de Dados - Drenagem'!O12/'Base de Dados - Drenagem'!O13</f>
        <v>#DIV/0!</v>
      </c>
      <c r="N8" s="264" t="e">
        <f>'Base de Dados - Drenagem'!P12/'Base de Dados - Drenagem'!P13</f>
        <v>#DIV/0!</v>
      </c>
      <c r="O8" s="264" t="e">
        <f>'Base de Dados - Drenagem'!Q12/'Base de Dados - Drenagem'!Q13</f>
        <v>#DIV/0!</v>
      </c>
      <c r="P8" s="264" t="e">
        <f>'Base de Dados - Drenagem'!R12/'Base de Dados - Drenagem'!R13</f>
        <v>#DIV/0!</v>
      </c>
      <c r="Q8" s="264" t="e">
        <f>'Base de Dados - Drenagem'!S12/'Base de Dados - Drenagem'!S13</f>
        <v>#DIV/0!</v>
      </c>
      <c r="R8" s="264" t="e">
        <f>'Base de Dados - Drenagem'!T12/'Base de Dados - Drenagem'!T13</f>
        <v>#DIV/0!</v>
      </c>
      <c r="S8" s="264" t="e">
        <f>'Base de Dados - Drenagem'!U12/'Base de Dados - Drenagem'!U13</f>
        <v>#DIV/0!</v>
      </c>
      <c r="T8" s="264" t="e">
        <f>'Base de Dados - Drenagem'!V12/'Base de Dados - Drenagem'!V13</f>
        <v>#DIV/0!</v>
      </c>
      <c r="U8" s="264" t="e">
        <f>'Base de Dados - Drenagem'!W12/'Base de Dados - Drenagem'!W13</f>
        <v>#DIV/0!</v>
      </c>
      <c r="V8" s="264" t="e">
        <f>'Base de Dados - Drenagem'!X12/'Base de Dados - Drenagem'!X13</f>
        <v>#DIV/0!</v>
      </c>
      <c r="W8" s="264" t="e">
        <f>'Base de Dados - Drenagem'!Y12/'Base de Dados - Drenagem'!Y13</f>
        <v>#DIV/0!</v>
      </c>
      <c r="X8" s="264" t="e">
        <f>'Base de Dados - Drenagem'!Z12/'Base de Dados - Drenagem'!Z13</f>
        <v>#DIV/0!</v>
      </c>
    </row>
    <row r="9" spans="1:24" x14ac:dyDescent="0.2">
      <c r="A9" s="263" t="s">
        <v>500</v>
      </c>
      <c r="B9" s="73" t="s">
        <v>23</v>
      </c>
      <c r="C9" s="73" t="s">
        <v>79</v>
      </c>
      <c r="D9" s="264" t="e">
        <f>'Base de Dados - Drenagem'!F14/'Base de Dados - Drenagem'!F15</f>
        <v>#DIV/0!</v>
      </c>
      <c r="E9" s="264" t="e">
        <f>'Base de Dados - Drenagem'!G14/'Base de Dados - Drenagem'!G15</f>
        <v>#DIV/0!</v>
      </c>
      <c r="F9" s="264" t="e">
        <f>'Base de Dados - Drenagem'!H14/'Base de Dados - Drenagem'!H15</f>
        <v>#DIV/0!</v>
      </c>
      <c r="G9" s="264" t="e">
        <f>'Base de Dados - Drenagem'!I14/'Base de Dados - Drenagem'!I15</f>
        <v>#DIV/0!</v>
      </c>
      <c r="H9" s="264" t="e">
        <f>'Base de Dados - Drenagem'!J14/'Base de Dados - Drenagem'!J15</f>
        <v>#DIV/0!</v>
      </c>
      <c r="I9" s="264" t="e">
        <f>'Base de Dados - Drenagem'!K14/'Base de Dados - Drenagem'!K15</f>
        <v>#DIV/0!</v>
      </c>
      <c r="J9" s="264" t="e">
        <f>'Base de Dados - Drenagem'!L14/'Base de Dados - Drenagem'!L15</f>
        <v>#DIV/0!</v>
      </c>
      <c r="K9" s="264" t="e">
        <f>'Base de Dados - Drenagem'!M14/'Base de Dados - Drenagem'!M15</f>
        <v>#DIV/0!</v>
      </c>
      <c r="L9" s="264" t="e">
        <f>'Base de Dados - Drenagem'!N14/'Base de Dados - Drenagem'!N15</f>
        <v>#DIV/0!</v>
      </c>
      <c r="M9" s="264" t="e">
        <f>'Base de Dados - Drenagem'!O14/'Base de Dados - Drenagem'!O15</f>
        <v>#DIV/0!</v>
      </c>
      <c r="N9" s="264" t="e">
        <f>'Base de Dados - Drenagem'!P14/'Base de Dados - Drenagem'!P15</f>
        <v>#DIV/0!</v>
      </c>
      <c r="O9" s="264" t="e">
        <f>'Base de Dados - Drenagem'!Q14/'Base de Dados - Drenagem'!Q15</f>
        <v>#DIV/0!</v>
      </c>
      <c r="P9" s="264" t="e">
        <f>'Base de Dados - Drenagem'!R14/'Base de Dados - Drenagem'!R15</f>
        <v>#DIV/0!</v>
      </c>
      <c r="Q9" s="264" t="e">
        <f>'Base de Dados - Drenagem'!S14/'Base de Dados - Drenagem'!S15</f>
        <v>#DIV/0!</v>
      </c>
      <c r="R9" s="264" t="e">
        <f>'Base de Dados - Drenagem'!T14/'Base de Dados - Drenagem'!T15</f>
        <v>#DIV/0!</v>
      </c>
      <c r="S9" s="264" t="e">
        <f>'Base de Dados - Drenagem'!U14/'Base de Dados - Drenagem'!U15</f>
        <v>#DIV/0!</v>
      </c>
      <c r="T9" s="264" t="e">
        <f>'Base de Dados - Drenagem'!V14/'Base de Dados - Drenagem'!V15</f>
        <v>#DIV/0!</v>
      </c>
      <c r="U9" s="264" t="e">
        <f>'Base de Dados - Drenagem'!W14/'Base de Dados - Drenagem'!W15</f>
        <v>#DIV/0!</v>
      </c>
      <c r="V9" s="264" t="e">
        <f>'Base de Dados - Drenagem'!X14/'Base de Dados - Drenagem'!X15</f>
        <v>#DIV/0!</v>
      </c>
      <c r="W9" s="264" t="e">
        <f>'Base de Dados - Drenagem'!Y14/'Base de Dados - Drenagem'!Y15</f>
        <v>#DIV/0!</v>
      </c>
      <c r="X9" s="264" t="e">
        <f>'Base de Dados - Drenagem'!Z14/'Base de Dados - Drenagem'!Z15</f>
        <v>#DIV/0!</v>
      </c>
    </row>
    <row r="10" spans="1:24" x14ac:dyDescent="0.2">
      <c r="A10" s="263" t="s">
        <v>501</v>
      </c>
      <c r="B10" s="73" t="s">
        <v>23</v>
      </c>
      <c r="C10" s="73" t="s">
        <v>79</v>
      </c>
      <c r="D10" s="264" t="e">
        <f>'Base de Dados - Drenagem'!F16/'Base de Dados - Drenagem'!F17</f>
        <v>#DIV/0!</v>
      </c>
      <c r="E10" s="264" t="e">
        <f>'Base de Dados - Drenagem'!G16/'Base de Dados - Drenagem'!G17</f>
        <v>#DIV/0!</v>
      </c>
      <c r="F10" s="264" t="e">
        <f>'Base de Dados - Drenagem'!H16/'Base de Dados - Drenagem'!H17</f>
        <v>#DIV/0!</v>
      </c>
      <c r="G10" s="264" t="e">
        <f>'Base de Dados - Drenagem'!I16/'Base de Dados - Drenagem'!I17</f>
        <v>#DIV/0!</v>
      </c>
      <c r="H10" s="264" t="e">
        <f>'Base de Dados - Drenagem'!J16/'Base de Dados - Drenagem'!J17</f>
        <v>#DIV/0!</v>
      </c>
      <c r="I10" s="264" t="e">
        <f>'Base de Dados - Drenagem'!K16/'Base de Dados - Drenagem'!K17</f>
        <v>#DIV/0!</v>
      </c>
      <c r="J10" s="264" t="e">
        <f>'Base de Dados - Drenagem'!L16/'Base de Dados - Drenagem'!L17</f>
        <v>#DIV/0!</v>
      </c>
      <c r="K10" s="264" t="e">
        <f>'Base de Dados - Drenagem'!M16/'Base de Dados - Drenagem'!M17</f>
        <v>#DIV/0!</v>
      </c>
      <c r="L10" s="264" t="e">
        <f>'Base de Dados - Drenagem'!N16/'Base de Dados - Drenagem'!N17</f>
        <v>#DIV/0!</v>
      </c>
      <c r="M10" s="264" t="e">
        <f>'Base de Dados - Drenagem'!O16/'Base de Dados - Drenagem'!O17</f>
        <v>#DIV/0!</v>
      </c>
      <c r="N10" s="264" t="e">
        <f>'Base de Dados - Drenagem'!P16/'Base de Dados - Drenagem'!P17</f>
        <v>#DIV/0!</v>
      </c>
      <c r="O10" s="264" t="e">
        <f>'Base de Dados - Drenagem'!Q16/'Base de Dados - Drenagem'!Q17</f>
        <v>#DIV/0!</v>
      </c>
      <c r="P10" s="264" t="e">
        <f>'Base de Dados - Drenagem'!R16/'Base de Dados - Drenagem'!R17</f>
        <v>#DIV/0!</v>
      </c>
      <c r="Q10" s="264" t="e">
        <f>'Base de Dados - Drenagem'!S16/'Base de Dados - Drenagem'!S17</f>
        <v>#DIV/0!</v>
      </c>
      <c r="R10" s="264" t="e">
        <f>'Base de Dados - Drenagem'!T16/'Base de Dados - Drenagem'!T17</f>
        <v>#DIV/0!</v>
      </c>
      <c r="S10" s="264" t="e">
        <f>'Base de Dados - Drenagem'!U16/'Base de Dados - Drenagem'!U17</f>
        <v>#DIV/0!</v>
      </c>
      <c r="T10" s="264" t="e">
        <f>'Base de Dados - Drenagem'!V16/'Base de Dados - Drenagem'!V17</f>
        <v>#DIV/0!</v>
      </c>
      <c r="U10" s="264" t="e">
        <f>'Base de Dados - Drenagem'!W16/'Base de Dados - Drenagem'!W17</f>
        <v>#DIV/0!</v>
      </c>
      <c r="V10" s="264" t="e">
        <f>'Base de Dados - Drenagem'!X16/'Base de Dados - Drenagem'!X17</f>
        <v>#DIV/0!</v>
      </c>
      <c r="W10" s="264" t="e">
        <f>'Base de Dados - Drenagem'!Y16/'Base de Dados - Drenagem'!Y17</f>
        <v>#DIV/0!</v>
      </c>
      <c r="X10" s="264" t="e">
        <f>'Base de Dados - Drenagem'!Z16/'Base de Dados - Drenagem'!Z17</f>
        <v>#DIV/0!</v>
      </c>
    </row>
    <row r="11" spans="1:24" x14ac:dyDescent="0.2">
      <c r="A11" s="263" t="s">
        <v>502</v>
      </c>
      <c r="B11" s="73" t="s">
        <v>23</v>
      </c>
      <c r="C11" s="73" t="s">
        <v>79</v>
      </c>
      <c r="D11" s="264" t="e">
        <f>'Base de Dados - Drenagem'!F18/'Base de Dados - Drenagem'!F19</f>
        <v>#DIV/0!</v>
      </c>
      <c r="E11" s="264" t="e">
        <f>'Base de Dados - Drenagem'!G18/'Base de Dados - Drenagem'!G19</f>
        <v>#DIV/0!</v>
      </c>
      <c r="F11" s="264" t="e">
        <f>'Base de Dados - Drenagem'!H18/'Base de Dados - Drenagem'!H19</f>
        <v>#DIV/0!</v>
      </c>
      <c r="G11" s="264" t="e">
        <f>'Base de Dados - Drenagem'!I18/'Base de Dados - Drenagem'!I19</f>
        <v>#DIV/0!</v>
      </c>
      <c r="H11" s="264" t="e">
        <f>'Base de Dados - Drenagem'!J18/'Base de Dados - Drenagem'!J19</f>
        <v>#DIV/0!</v>
      </c>
      <c r="I11" s="264" t="e">
        <f>'Base de Dados - Drenagem'!K18/'Base de Dados - Drenagem'!K19</f>
        <v>#DIV/0!</v>
      </c>
      <c r="J11" s="264" t="e">
        <f>'Base de Dados - Drenagem'!L18/'Base de Dados - Drenagem'!L19</f>
        <v>#DIV/0!</v>
      </c>
      <c r="K11" s="264" t="e">
        <f>'Base de Dados - Drenagem'!M18/'Base de Dados - Drenagem'!M19</f>
        <v>#DIV/0!</v>
      </c>
      <c r="L11" s="264" t="e">
        <f>'Base de Dados - Drenagem'!N18/'Base de Dados - Drenagem'!N19</f>
        <v>#DIV/0!</v>
      </c>
      <c r="M11" s="264" t="e">
        <f>'Base de Dados - Drenagem'!O18/'Base de Dados - Drenagem'!O19</f>
        <v>#DIV/0!</v>
      </c>
      <c r="N11" s="264" t="e">
        <f>'Base de Dados - Drenagem'!P18/'Base de Dados - Drenagem'!P19</f>
        <v>#DIV/0!</v>
      </c>
      <c r="O11" s="264" t="e">
        <f>'Base de Dados - Drenagem'!Q18/'Base de Dados - Drenagem'!Q19</f>
        <v>#DIV/0!</v>
      </c>
      <c r="P11" s="264" t="e">
        <f>'Base de Dados - Drenagem'!R18/'Base de Dados - Drenagem'!R19</f>
        <v>#DIV/0!</v>
      </c>
      <c r="Q11" s="264" t="e">
        <f>'Base de Dados - Drenagem'!S18/'Base de Dados - Drenagem'!S19</f>
        <v>#DIV/0!</v>
      </c>
      <c r="R11" s="264" t="e">
        <f>'Base de Dados - Drenagem'!T18/'Base de Dados - Drenagem'!T19</f>
        <v>#DIV/0!</v>
      </c>
      <c r="S11" s="264" t="e">
        <f>'Base de Dados - Drenagem'!U18/'Base de Dados - Drenagem'!U19</f>
        <v>#DIV/0!</v>
      </c>
      <c r="T11" s="264" t="e">
        <f>'Base de Dados - Drenagem'!V18/'Base de Dados - Drenagem'!V19</f>
        <v>#DIV/0!</v>
      </c>
      <c r="U11" s="264" t="e">
        <f>'Base de Dados - Drenagem'!W18/'Base de Dados - Drenagem'!W19</f>
        <v>#DIV/0!</v>
      </c>
      <c r="V11" s="264" t="e">
        <f>'Base de Dados - Drenagem'!X18/'Base de Dados - Drenagem'!X19</f>
        <v>#DIV/0!</v>
      </c>
      <c r="W11" s="264" t="e">
        <f>'Base de Dados - Drenagem'!Y18/'Base de Dados - Drenagem'!Y19</f>
        <v>#DIV/0!</v>
      </c>
      <c r="X11" s="264" t="e">
        <f>'Base de Dados - Drenagem'!Z18/'Base de Dados - Drenagem'!Z19</f>
        <v>#DIV/0!</v>
      </c>
    </row>
    <row r="12" spans="1:24" ht="39" customHeight="1" x14ac:dyDescent="0.2">
      <c r="A12" s="263" t="s">
        <v>503</v>
      </c>
      <c r="B12" s="73" t="s">
        <v>23</v>
      </c>
      <c r="C12" s="73" t="s">
        <v>79</v>
      </c>
      <c r="D12" s="264" t="e">
        <f>'Base de Dados - Drenagem'!F20/'Base de Dados - Drenagem'!F21</f>
        <v>#DIV/0!</v>
      </c>
      <c r="E12" s="264" t="e">
        <f>'Base de Dados - Drenagem'!G20/'Base de Dados - Drenagem'!G21</f>
        <v>#DIV/0!</v>
      </c>
      <c r="F12" s="264" t="e">
        <f>'Base de Dados - Drenagem'!H20/'Base de Dados - Drenagem'!H21</f>
        <v>#DIV/0!</v>
      </c>
      <c r="G12" s="264" t="e">
        <f>'Base de Dados - Drenagem'!I20/'Base de Dados - Drenagem'!I21</f>
        <v>#DIV/0!</v>
      </c>
      <c r="H12" s="264" t="e">
        <f>'Base de Dados - Drenagem'!J20/'Base de Dados - Drenagem'!J21</f>
        <v>#DIV/0!</v>
      </c>
      <c r="I12" s="264" t="e">
        <f>'Base de Dados - Drenagem'!K20/'Base de Dados - Drenagem'!K21</f>
        <v>#DIV/0!</v>
      </c>
      <c r="J12" s="264" t="e">
        <f>'Base de Dados - Drenagem'!L20/'Base de Dados - Drenagem'!L21</f>
        <v>#DIV/0!</v>
      </c>
      <c r="K12" s="264" t="e">
        <f>'Base de Dados - Drenagem'!M20/'Base de Dados - Drenagem'!M21</f>
        <v>#DIV/0!</v>
      </c>
      <c r="L12" s="264" t="e">
        <f>'Base de Dados - Drenagem'!N20/'Base de Dados - Drenagem'!N21</f>
        <v>#DIV/0!</v>
      </c>
      <c r="M12" s="264" t="e">
        <f>'Base de Dados - Drenagem'!O20/'Base de Dados - Drenagem'!O21</f>
        <v>#DIV/0!</v>
      </c>
      <c r="N12" s="264" t="e">
        <f>'Base de Dados - Drenagem'!P20/'Base de Dados - Drenagem'!P21</f>
        <v>#DIV/0!</v>
      </c>
      <c r="O12" s="264" t="e">
        <f>'Base de Dados - Drenagem'!Q20/'Base de Dados - Drenagem'!Q21</f>
        <v>#DIV/0!</v>
      </c>
      <c r="P12" s="264" t="e">
        <f>'Base de Dados - Drenagem'!R20/'Base de Dados - Drenagem'!R21</f>
        <v>#DIV/0!</v>
      </c>
      <c r="Q12" s="264" t="e">
        <f>'Base de Dados - Drenagem'!S20/'Base de Dados - Drenagem'!S21</f>
        <v>#DIV/0!</v>
      </c>
      <c r="R12" s="264" t="e">
        <f>'Base de Dados - Drenagem'!T20/'Base de Dados - Drenagem'!T21</f>
        <v>#DIV/0!</v>
      </c>
      <c r="S12" s="264" t="e">
        <f>'Base de Dados - Drenagem'!U20/'Base de Dados - Drenagem'!U21</f>
        <v>#DIV/0!</v>
      </c>
      <c r="T12" s="264" t="e">
        <f>'Base de Dados - Drenagem'!V20/'Base de Dados - Drenagem'!V21</f>
        <v>#DIV/0!</v>
      </c>
      <c r="U12" s="264" t="e">
        <f>'Base de Dados - Drenagem'!W20/'Base de Dados - Drenagem'!W21</f>
        <v>#DIV/0!</v>
      </c>
      <c r="V12" s="264" t="e">
        <f>'Base de Dados - Drenagem'!X20/'Base de Dados - Drenagem'!X21</f>
        <v>#DIV/0!</v>
      </c>
      <c r="W12" s="264" t="e">
        <f>'Base de Dados - Drenagem'!Y20/'Base de Dados - Drenagem'!Y21</f>
        <v>#DIV/0!</v>
      </c>
      <c r="X12" s="264" t="e">
        <f>'Base de Dados - Drenagem'!Z20/'Base de Dados - Drenagem'!Z21</f>
        <v>#DIV/0!</v>
      </c>
    </row>
    <row r="13" spans="1:24" x14ac:dyDescent="0.2">
      <c r="A13" s="354" t="s">
        <v>504</v>
      </c>
      <c r="B13" s="73" t="s">
        <v>23</v>
      </c>
      <c r="C13" s="73" t="s">
        <v>79</v>
      </c>
      <c r="D13" s="264" t="e">
        <f>'Base de Dados - Drenagem'!F22/'Base de Dados - Drenagem'!F23</f>
        <v>#DIV/0!</v>
      </c>
      <c r="E13" s="264" t="e">
        <f>'Base de Dados - Drenagem'!G22/'Base de Dados - Drenagem'!G23</f>
        <v>#DIV/0!</v>
      </c>
      <c r="F13" s="264" t="e">
        <f>'Base de Dados - Drenagem'!H22/'Base de Dados - Drenagem'!H23</f>
        <v>#DIV/0!</v>
      </c>
      <c r="G13" s="264" t="e">
        <f>'Base de Dados - Drenagem'!I22/'Base de Dados - Drenagem'!I23</f>
        <v>#DIV/0!</v>
      </c>
      <c r="H13" s="264" t="e">
        <f>'Base de Dados - Drenagem'!J22/'Base de Dados - Drenagem'!J23</f>
        <v>#DIV/0!</v>
      </c>
      <c r="I13" s="264" t="e">
        <f>'Base de Dados - Drenagem'!K22/'Base de Dados - Drenagem'!K23</f>
        <v>#DIV/0!</v>
      </c>
      <c r="J13" s="264" t="e">
        <f>'Base de Dados - Drenagem'!L22/'Base de Dados - Drenagem'!L23</f>
        <v>#DIV/0!</v>
      </c>
      <c r="K13" s="264" t="e">
        <f>'Base de Dados - Drenagem'!M22/'Base de Dados - Drenagem'!M23</f>
        <v>#DIV/0!</v>
      </c>
      <c r="L13" s="264" t="e">
        <f>'Base de Dados - Drenagem'!N22/'Base de Dados - Drenagem'!N23</f>
        <v>#DIV/0!</v>
      </c>
      <c r="M13" s="264" t="e">
        <f>'Base de Dados - Drenagem'!O22/'Base de Dados - Drenagem'!O23</f>
        <v>#DIV/0!</v>
      </c>
      <c r="N13" s="264" t="e">
        <f>'Base de Dados - Drenagem'!P22/'Base de Dados - Drenagem'!P23</f>
        <v>#DIV/0!</v>
      </c>
      <c r="O13" s="264" t="e">
        <f>'Base de Dados - Drenagem'!Q22/'Base de Dados - Drenagem'!Q23</f>
        <v>#DIV/0!</v>
      </c>
      <c r="P13" s="264" t="e">
        <f>'Base de Dados - Drenagem'!R22/'Base de Dados - Drenagem'!R23</f>
        <v>#DIV/0!</v>
      </c>
      <c r="Q13" s="264" t="e">
        <f>'Base de Dados - Drenagem'!S22/'Base de Dados - Drenagem'!S23</f>
        <v>#DIV/0!</v>
      </c>
      <c r="R13" s="264" t="e">
        <f>'Base de Dados - Drenagem'!T22/'Base de Dados - Drenagem'!T23</f>
        <v>#DIV/0!</v>
      </c>
      <c r="S13" s="264" t="e">
        <f>'Base de Dados - Drenagem'!U22/'Base de Dados - Drenagem'!U23</f>
        <v>#DIV/0!</v>
      </c>
      <c r="T13" s="264" t="e">
        <f>'Base de Dados - Drenagem'!V22/'Base de Dados - Drenagem'!V23</f>
        <v>#DIV/0!</v>
      </c>
      <c r="U13" s="264" t="e">
        <f>'Base de Dados - Drenagem'!W22/'Base de Dados - Drenagem'!W23</f>
        <v>#DIV/0!</v>
      </c>
      <c r="V13" s="264" t="e">
        <f>'Base de Dados - Drenagem'!X22/'Base de Dados - Drenagem'!X23</f>
        <v>#DIV/0!</v>
      </c>
      <c r="W13" s="264" t="e">
        <f>'Base de Dados - Drenagem'!Y22/'Base de Dados - Drenagem'!Y23</f>
        <v>#DIV/0!</v>
      </c>
      <c r="X13" s="264" t="e">
        <f>'Base de Dados - Drenagem'!Z22/'Base de Dados - Drenagem'!Z23</f>
        <v>#DIV/0!</v>
      </c>
    </row>
    <row r="14" spans="1:24" x14ac:dyDescent="0.2">
      <c r="A14" s="355"/>
      <c r="B14" s="73" t="s">
        <v>23</v>
      </c>
      <c r="C14" s="73" t="s">
        <v>529</v>
      </c>
      <c r="D14" s="265">
        <f>'Base de Dados - Drenagem'!F24</f>
        <v>0</v>
      </c>
      <c r="E14" s="265">
        <f>'Base de Dados - Drenagem'!G24</f>
        <v>0</v>
      </c>
      <c r="F14" s="265">
        <f>'Base de Dados - Drenagem'!H24</f>
        <v>0</v>
      </c>
      <c r="G14" s="265">
        <f>'Base de Dados - Drenagem'!I24</f>
        <v>0</v>
      </c>
      <c r="H14" s="265">
        <f>'Base de Dados - Drenagem'!J24</f>
        <v>0</v>
      </c>
      <c r="I14" s="265">
        <f>'Base de Dados - Drenagem'!K24</f>
        <v>0</v>
      </c>
      <c r="J14" s="265">
        <f>'Base de Dados - Drenagem'!L24</f>
        <v>0</v>
      </c>
      <c r="K14" s="265">
        <f>'Base de Dados - Drenagem'!M24</f>
        <v>0</v>
      </c>
      <c r="L14" s="265">
        <f>'Base de Dados - Drenagem'!N24</f>
        <v>0</v>
      </c>
      <c r="M14" s="265">
        <f>'Base de Dados - Drenagem'!O24</f>
        <v>0</v>
      </c>
      <c r="N14" s="265">
        <f>'Base de Dados - Drenagem'!P24</f>
        <v>0</v>
      </c>
      <c r="O14" s="265">
        <f>'Base de Dados - Drenagem'!Q24</f>
        <v>0</v>
      </c>
      <c r="P14" s="265">
        <f>'Base de Dados - Drenagem'!R24</f>
        <v>0</v>
      </c>
      <c r="Q14" s="265">
        <f>'Base de Dados - Drenagem'!S24</f>
        <v>0</v>
      </c>
      <c r="R14" s="265">
        <f>'Base de Dados - Drenagem'!T24</f>
        <v>0</v>
      </c>
      <c r="S14" s="265">
        <f>'Base de Dados - Drenagem'!U24</f>
        <v>0</v>
      </c>
      <c r="T14" s="265">
        <f>'Base de Dados - Drenagem'!V24</f>
        <v>0</v>
      </c>
      <c r="U14" s="265">
        <f>'Base de Dados - Drenagem'!W24</f>
        <v>0</v>
      </c>
      <c r="V14" s="265">
        <f>'Base de Dados - Drenagem'!X24</f>
        <v>0</v>
      </c>
      <c r="W14" s="265">
        <f>'Base de Dados - Drenagem'!Y24</f>
        <v>0</v>
      </c>
      <c r="X14" s="265">
        <f>'Base de Dados - Drenagem'!Z24</f>
        <v>0</v>
      </c>
    </row>
    <row r="15" spans="1:24" x14ac:dyDescent="0.2">
      <c r="A15" s="263" t="s">
        <v>505</v>
      </c>
      <c r="B15" s="73" t="s">
        <v>23</v>
      </c>
      <c r="C15" s="73" t="s">
        <v>79</v>
      </c>
      <c r="D15" s="264" t="e">
        <f>'Base de Dados - Drenagem'!F25/'Base de Dados - Drenagem'!F26</f>
        <v>#DIV/0!</v>
      </c>
      <c r="E15" s="264" t="e">
        <f>'Base de Dados - Drenagem'!G25/'Base de Dados - Drenagem'!G26</f>
        <v>#DIV/0!</v>
      </c>
      <c r="F15" s="264" t="e">
        <f>'Base de Dados - Drenagem'!H25/'Base de Dados - Drenagem'!H26</f>
        <v>#DIV/0!</v>
      </c>
      <c r="G15" s="264" t="e">
        <f>'Base de Dados - Drenagem'!I25/'Base de Dados - Drenagem'!I26</f>
        <v>#DIV/0!</v>
      </c>
      <c r="H15" s="264" t="e">
        <f>'Base de Dados - Drenagem'!J25/'Base de Dados - Drenagem'!J26</f>
        <v>#DIV/0!</v>
      </c>
      <c r="I15" s="264" t="e">
        <f>'Base de Dados - Drenagem'!K25/'Base de Dados - Drenagem'!K26</f>
        <v>#DIV/0!</v>
      </c>
      <c r="J15" s="264" t="e">
        <f>'Base de Dados - Drenagem'!L25/'Base de Dados - Drenagem'!L26</f>
        <v>#DIV/0!</v>
      </c>
      <c r="K15" s="264" t="e">
        <f>'Base de Dados - Drenagem'!M25/'Base de Dados - Drenagem'!M26</f>
        <v>#DIV/0!</v>
      </c>
      <c r="L15" s="264" t="e">
        <f>'Base de Dados - Drenagem'!N25/'Base de Dados - Drenagem'!N26</f>
        <v>#DIV/0!</v>
      </c>
      <c r="M15" s="264" t="e">
        <f>'Base de Dados - Drenagem'!O25/'Base de Dados - Drenagem'!O26</f>
        <v>#DIV/0!</v>
      </c>
      <c r="N15" s="264" t="e">
        <f>'Base de Dados - Drenagem'!P25/'Base de Dados - Drenagem'!P26</f>
        <v>#DIV/0!</v>
      </c>
      <c r="O15" s="264" t="e">
        <f>'Base de Dados - Drenagem'!Q25/'Base de Dados - Drenagem'!Q26</f>
        <v>#DIV/0!</v>
      </c>
      <c r="P15" s="264" t="e">
        <f>'Base de Dados - Drenagem'!R25/'Base de Dados - Drenagem'!R26</f>
        <v>#DIV/0!</v>
      </c>
      <c r="Q15" s="264" t="e">
        <f>'Base de Dados - Drenagem'!S25/'Base de Dados - Drenagem'!S26</f>
        <v>#DIV/0!</v>
      </c>
      <c r="R15" s="264" t="e">
        <f>'Base de Dados - Drenagem'!T25/'Base de Dados - Drenagem'!T26</f>
        <v>#DIV/0!</v>
      </c>
      <c r="S15" s="264" t="e">
        <f>'Base de Dados - Drenagem'!U25/'Base de Dados - Drenagem'!U26</f>
        <v>#DIV/0!</v>
      </c>
      <c r="T15" s="264" t="e">
        <f>'Base de Dados - Drenagem'!V25/'Base de Dados - Drenagem'!V26</f>
        <v>#DIV/0!</v>
      </c>
      <c r="U15" s="264" t="e">
        <f>'Base de Dados - Drenagem'!W25/'Base de Dados - Drenagem'!W26</f>
        <v>#DIV/0!</v>
      </c>
      <c r="V15" s="264" t="e">
        <f>'Base de Dados - Drenagem'!X25/'Base de Dados - Drenagem'!X26</f>
        <v>#DIV/0!</v>
      </c>
      <c r="W15" s="264" t="e">
        <f>'Base de Dados - Drenagem'!Y25/'Base de Dados - Drenagem'!Y26</f>
        <v>#DIV/0!</v>
      </c>
      <c r="X15" s="264" t="e">
        <f>'Base de Dados - Drenagem'!Z25/'Base de Dados - Drenagem'!Z26</f>
        <v>#DIV/0!</v>
      </c>
    </row>
    <row r="16" spans="1:24" ht="33" customHeight="1" x14ac:dyDescent="0.2">
      <c r="A16" s="266" t="s">
        <v>530</v>
      </c>
      <c r="B16" s="267" t="s">
        <v>23</v>
      </c>
      <c r="C16" s="267" t="s">
        <v>79</v>
      </c>
      <c r="D16" s="268" t="e">
        <f>'Base de Dados - Drenagem'!F27/'Base de Dados - Drenagem'!F28</f>
        <v>#DIV/0!</v>
      </c>
      <c r="E16" s="268" t="e">
        <f>'Base de Dados - Drenagem'!G27/'Base de Dados - Drenagem'!G28</f>
        <v>#DIV/0!</v>
      </c>
      <c r="F16" s="268" t="e">
        <f>'Base de Dados - Drenagem'!H27/'Base de Dados - Drenagem'!H28</f>
        <v>#DIV/0!</v>
      </c>
      <c r="G16" s="268" t="e">
        <f>'Base de Dados - Drenagem'!I27/'Base de Dados - Drenagem'!I28</f>
        <v>#DIV/0!</v>
      </c>
      <c r="H16" s="268" t="e">
        <f>'Base de Dados - Drenagem'!J27/'Base de Dados - Drenagem'!J28</f>
        <v>#DIV/0!</v>
      </c>
      <c r="I16" s="268" t="e">
        <f>'Base de Dados - Drenagem'!K27/'Base de Dados - Drenagem'!K28</f>
        <v>#DIV/0!</v>
      </c>
      <c r="J16" s="268" t="e">
        <f>'Base de Dados - Drenagem'!L27/'Base de Dados - Drenagem'!L28</f>
        <v>#DIV/0!</v>
      </c>
      <c r="K16" s="268" t="e">
        <f>'Base de Dados - Drenagem'!M27/'Base de Dados - Drenagem'!M28</f>
        <v>#DIV/0!</v>
      </c>
      <c r="L16" s="268" t="e">
        <f>'Base de Dados - Drenagem'!N27/'Base de Dados - Drenagem'!N28</f>
        <v>#DIV/0!</v>
      </c>
      <c r="M16" s="268" t="e">
        <f>'Base de Dados - Drenagem'!O27/'Base de Dados - Drenagem'!O28</f>
        <v>#DIV/0!</v>
      </c>
      <c r="N16" s="268" t="e">
        <f>'Base de Dados - Drenagem'!P27/'Base de Dados - Drenagem'!P28</f>
        <v>#DIV/0!</v>
      </c>
      <c r="O16" s="268" t="e">
        <f>'Base de Dados - Drenagem'!Q27/'Base de Dados - Drenagem'!Q28</f>
        <v>#DIV/0!</v>
      </c>
      <c r="P16" s="268" t="e">
        <f>'Base de Dados - Drenagem'!R27/'Base de Dados - Drenagem'!R28</f>
        <v>#DIV/0!</v>
      </c>
      <c r="Q16" s="268" t="e">
        <f>'Base de Dados - Drenagem'!S27/'Base de Dados - Drenagem'!S28</f>
        <v>#DIV/0!</v>
      </c>
      <c r="R16" s="268" t="e">
        <f>'Base de Dados - Drenagem'!T27/'Base de Dados - Drenagem'!T28</f>
        <v>#DIV/0!</v>
      </c>
      <c r="S16" s="268" t="e">
        <f>'Base de Dados - Drenagem'!U27/'Base de Dados - Drenagem'!U28</f>
        <v>#DIV/0!</v>
      </c>
      <c r="T16" s="268" t="e">
        <f>'Base de Dados - Drenagem'!V27/'Base de Dados - Drenagem'!V28</f>
        <v>#DIV/0!</v>
      </c>
      <c r="U16" s="268" t="e">
        <f>'Base de Dados - Drenagem'!W27/'Base de Dados - Drenagem'!W28</f>
        <v>#DIV/0!</v>
      </c>
      <c r="V16" s="268" t="e">
        <f>'Base de Dados - Drenagem'!X27/'Base de Dados - Drenagem'!X28</f>
        <v>#DIV/0!</v>
      </c>
      <c r="W16" s="268" t="e">
        <f>'Base de Dados - Drenagem'!Y27/'Base de Dados - Drenagem'!Y28</f>
        <v>#DIV/0!</v>
      </c>
      <c r="X16" s="268" t="e">
        <f>'Base de Dados - Drenagem'!Z27/'Base de Dados - Drenagem'!Z28</f>
        <v>#DIV/0!</v>
      </c>
    </row>
    <row r="17" spans="1:24" x14ac:dyDescent="0.2">
      <c r="A17" s="354" t="s">
        <v>506</v>
      </c>
      <c r="B17" s="267" t="s">
        <v>23</v>
      </c>
      <c r="C17" s="267" t="s">
        <v>531</v>
      </c>
      <c r="D17" s="269">
        <f>'Base de Dados - Drenagem'!F29</f>
        <v>0</v>
      </c>
      <c r="E17" s="269">
        <f>'Base de Dados - Drenagem'!G29</f>
        <v>0</v>
      </c>
      <c r="F17" s="269">
        <f>'Base de Dados - Drenagem'!H29</f>
        <v>0</v>
      </c>
      <c r="G17" s="269">
        <f>'Base de Dados - Drenagem'!I29</f>
        <v>0</v>
      </c>
      <c r="H17" s="269">
        <f>'Base de Dados - Drenagem'!J29</f>
        <v>0</v>
      </c>
      <c r="I17" s="269">
        <f>'Base de Dados - Drenagem'!K29</f>
        <v>0</v>
      </c>
      <c r="J17" s="269">
        <f>'Base de Dados - Drenagem'!L29</f>
        <v>0</v>
      </c>
      <c r="K17" s="269">
        <f>'Base de Dados - Drenagem'!M29</f>
        <v>0</v>
      </c>
      <c r="L17" s="269">
        <f>'Base de Dados - Drenagem'!N29</f>
        <v>0</v>
      </c>
      <c r="M17" s="269">
        <f>'Base de Dados - Drenagem'!O29</f>
        <v>0</v>
      </c>
      <c r="N17" s="269">
        <f>'Base de Dados - Drenagem'!P29</f>
        <v>0</v>
      </c>
      <c r="O17" s="269">
        <f>'Base de Dados - Drenagem'!Q29</f>
        <v>0</v>
      </c>
      <c r="P17" s="269">
        <f>'Base de Dados - Drenagem'!R29</f>
        <v>0</v>
      </c>
      <c r="Q17" s="269">
        <f>'Base de Dados - Drenagem'!S29</f>
        <v>0</v>
      </c>
      <c r="R17" s="269">
        <f>'Base de Dados - Drenagem'!T29</f>
        <v>0</v>
      </c>
      <c r="S17" s="269">
        <f>'Base de Dados - Drenagem'!U29</f>
        <v>0</v>
      </c>
      <c r="T17" s="269">
        <f>'Base de Dados - Drenagem'!V29</f>
        <v>0</v>
      </c>
      <c r="U17" s="269">
        <f>'Base de Dados - Drenagem'!W29</f>
        <v>0</v>
      </c>
      <c r="V17" s="269">
        <f>'Base de Dados - Drenagem'!X29</f>
        <v>0</v>
      </c>
      <c r="W17" s="269">
        <f>'Base de Dados - Drenagem'!Y29</f>
        <v>0</v>
      </c>
      <c r="X17" s="269">
        <f>'Base de Dados - Drenagem'!Z29</f>
        <v>0</v>
      </c>
    </row>
    <row r="18" spans="1:24" ht="13.5" thickBot="1" x14ac:dyDescent="0.25">
      <c r="A18" s="356"/>
      <c r="B18" s="270" t="s">
        <v>23</v>
      </c>
      <c r="C18" s="270" t="s">
        <v>55</v>
      </c>
      <c r="D18" s="271">
        <f>'Base de Dados - Drenagem'!F30</f>
        <v>0</v>
      </c>
      <c r="E18" s="271">
        <f>'Base de Dados - Drenagem'!G30</f>
        <v>0</v>
      </c>
      <c r="F18" s="271">
        <f>'Base de Dados - Drenagem'!H30</f>
        <v>0</v>
      </c>
      <c r="G18" s="271">
        <f>'Base de Dados - Drenagem'!I30</f>
        <v>0</v>
      </c>
      <c r="H18" s="271">
        <f>'Base de Dados - Drenagem'!J30</f>
        <v>0</v>
      </c>
      <c r="I18" s="271">
        <f>'Base de Dados - Drenagem'!K30</f>
        <v>0</v>
      </c>
      <c r="J18" s="271">
        <f>'Base de Dados - Drenagem'!L30</f>
        <v>0</v>
      </c>
      <c r="K18" s="271">
        <f>'Base de Dados - Drenagem'!M30</f>
        <v>0</v>
      </c>
      <c r="L18" s="271">
        <f>'Base de Dados - Drenagem'!N30</f>
        <v>0</v>
      </c>
      <c r="M18" s="271">
        <f>'Base de Dados - Drenagem'!O30</f>
        <v>0</v>
      </c>
      <c r="N18" s="271">
        <f>'Base de Dados - Drenagem'!P30</f>
        <v>0</v>
      </c>
      <c r="O18" s="271">
        <f>'Base de Dados - Drenagem'!Q30</f>
        <v>0</v>
      </c>
      <c r="P18" s="271">
        <f>'Base de Dados - Drenagem'!R30</f>
        <v>0</v>
      </c>
      <c r="Q18" s="271">
        <f>'Base de Dados - Drenagem'!S30</f>
        <v>0</v>
      </c>
      <c r="R18" s="271">
        <f>'Base de Dados - Drenagem'!T30</f>
        <v>0</v>
      </c>
      <c r="S18" s="271">
        <f>'Base de Dados - Drenagem'!U30</f>
        <v>0</v>
      </c>
      <c r="T18" s="271">
        <f>'Base de Dados - Drenagem'!V30</f>
        <v>0</v>
      </c>
      <c r="U18" s="271">
        <f>'Base de Dados - Drenagem'!W30</f>
        <v>0</v>
      </c>
      <c r="V18" s="271">
        <f>'Base de Dados - Drenagem'!X30</f>
        <v>0</v>
      </c>
      <c r="W18" s="271">
        <f>'Base de Dados - Drenagem'!Y30</f>
        <v>0</v>
      </c>
      <c r="X18" s="271">
        <f>'Base de Dados - Drenagem'!Z30</f>
        <v>0</v>
      </c>
    </row>
    <row r="19" spans="1:24" ht="30" customHeight="1" x14ac:dyDescent="0.2">
      <c r="A19" s="199"/>
      <c r="B19" s="204"/>
      <c r="C19" s="204"/>
      <c r="D19" s="201"/>
      <c r="E19" s="201"/>
      <c r="F19" s="201"/>
      <c r="G19" s="201"/>
      <c r="H19" s="201"/>
    </row>
    <row r="20" spans="1:24" x14ac:dyDescent="0.2">
      <c r="A20" s="199"/>
      <c r="B20" s="204"/>
      <c r="C20" s="204"/>
      <c r="D20" s="201"/>
      <c r="E20" s="201"/>
      <c r="F20" s="201"/>
      <c r="G20" s="201"/>
      <c r="H20" s="201"/>
    </row>
    <row r="21" spans="1:24" ht="33.75" customHeight="1" x14ac:dyDescent="0.2">
      <c r="A21" s="199"/>
      <c r="B21" s="204"/>
      <c r="C21" s="204"/>
      <c r="D21" s="201"/>
      <c r="E21" s="201"/>
      <c r="F21" s="201"/>
      <c r="G21" s="201"/>
      <c r="H21" s="201"/>
    </row>
    <row r="22" spans="1:24" ht="35.25" customHeight="1" x14ac:dyDescent="0.2">
      <c r="A22" s="199"/>
      <c r="B22" s="204"/>
      <c r="C22" s="204"/>
      <c r="D22" s="201"/>
      <c r="E22" s="201"/>
      <c r="F22" s="201"/>
      <c r="G22" s="201"/>
      <c r="H22" s="201"/>
    </row>
    <row r="23" spans="1:24" ht="32.25" customHeight="1" x14ac:dyDescent="0.2">
      <c r="A23" s="199"/>
      <c r="B23" s="204"/>
      <c r="C23" s="204"/>
      <c r="D23" s="201"/>
      <c r="E23" s="201"/>
      <c r="F23" s="201"/>
      <c r="G23" s="201"/>
      <c r="H23" s="201"/>
    </row>
    <row r="24" spans="1:24" ht="31.5" customHeight="1" x14ac:dyDescent="0.2">
      <c r="A24" s="199"/>
      <c r="B24" s="204"/>
      <c r="C24" s="204"/>
      <c r="D24" s="201"/>
      <c r="E24" s="201"/>
      <c r="F24" s="201"/>
      <c r="G24" s="201"/>
      <c r="H24" s="201"/>
    </row>
    <row r="25" spans="1:24" ht="29.25" customHeight="1" x14ac:dyDescent="0.2">
      <c r="A25" s="199"/>
      <c r="B25" s="204"/>
      <c r="C25" s="204"/>
      <c r="D25" s="201"/>
      <c r="E25" s="201"/>
      <c r="F25" s="201"/>
      <c r="G25" s="201"/>
      <c r="H25" s="201"/>
    </row>
    <row r="26" spans="1:24" ht="29.25" customHeight="1" x14ac:dyDescent="0.2">
      <c r="A26" s="199"/>
      <c r="B26" s="204"/>
      <c r="C26" s="204"/>
      <c r="D26" s="201"/>
      <c r="E26" s="201"/>
      <c r="F26" s="201"/>
      <c r="G26" s="201"/>
      <c r="H26" s="201"/>
    </row>
    <row r="27" spans="1:24" ht="33" customHeight="1" x14ac:dyDescent="0.2">
      <c r="A27" s="199"/>
      <c r="B27" s="204"/>
      <c r="C27" s="204"/>
      <c r="D27" s="203"/>
      <c r="E27" s="203"/>
      <c r="F27" s="203"/>
      <c r="G27" s="203"/>
      <c r="H27" s="203"/>
    </row>
    <row r="28" spans="1:24" ht="21.75" customHeight="1" x14ac:dyDescent="0.2">
      <c r="A28" s="199"/>
      <c r="B28" s="204"/>
      <c r="C28" s="204"/>
      <c r="D28" s="203"/>
      <c r="E28" s="203"/>
      <c r="F28" s="203"/>
      <c r="G28" s="203"/>
      <c r="H28" s="203"/>
    </row>
    <row r="29" spans="1:24" ht="33" customHeight="1" x14ac:dyDescent="0.2">
      <c r="A29" s="199"/>
      <c r="B29" s="204"/>
      <c r="C29" s="204"/>
      <c r="D29" s="203"/>
      <c r="E29" s="203"/>
      <c r="F29" s="203"/>
      <c r="G29" s="203"/>
      <c r="H29" s="203"/>
    </row>
    <row r="30" spans="1:24" ht="36" customHeight="1" x14ac:dyDescent="0.2">
      <c r="A30" s="199"/>
      <c r="B30" s="204"/>
      <c r="C30" s="204"/>
      <c r="D30" s="201"/>
      <c r="E30" s="201"/>
      <c r="F30" s="201"/>
      <c r="G30" s="201"/>
      <c r="H30" s="201"/>
    </row>
    <row r="31" spans="1:24" ht="31.5" customHeight="1" x14ac:dyDescent="0.2">
      <c r="A31" s="199"/>
      <c r="B31" s="204"/>
      <c r="C31" s="204"/>
      <c r="D31" s="203"/>
      <c r="E31" s="203"/>
      <c r="F31" s="203"/>
      <c r="G31" s="203"/>
      <c r="H31" s="203"/>
    </row>
    <row r="32" spans="1:24" x14ac:dyDescent="0.2">
      <c r="A32" s="199"/>
      <c r="B32" s="204"/>
      <c r="C32" s="204"/>
      <c r="D32" s="203"/>
      <c r="E32" s="203"/>
      <c r="F32" s="203"/>
      <c r="G32" s="203"/>
      <c r="H32" s="203"/>
    </row>
    <row r="33" spans="1:8" ht="30" customHeight="1" x14ac:dyDescent="0.2">
      <c r="A33" s="199"/>
      <c r="B33" s="204"/>
      <c r="C33" s="204"/>
      <c r="D33" s="203"/>
      <c r="E33" s="203"/>
      <c r="F33" s="203"/>
      <c r="G33" s="203"/>
      <c r="H33" s="203"/>
    </row>
    <row r="34" spans="1:8" ht="31.5" customHeight="1" x14ac:dyDescent="0.2">
      <c r="A34" s="199"/>
      <c r="B34" s="204"/>
      <c r="C34" s="204"/>
      <c r="D34" s="201"/>
      <c r="E34" s="201"/>
      <c r="F34" s="201"/>
      <c r="G34" s="201"/>
      <c r="H34" s="201"/>
    </row>
    <row r="35" spans="1:8" ht="19.5" customHeight="1" x14ac:dyDescent="0.2">
      <c r="A35" s="199"/>
      <c r="B35" s="204"/>
      <c r="C35" s="204"/>
      <c r="D35" s="203"/>
      <c r="E35" s="203"/>
      <c r="F35" s="203"/>
      <c r="G35" s="203"/>
      <c r="H35" s="203"/>
    </row>
    <row r="36" spans="1:8" x14ac:dyDescent="0.2">
      <c r="A36" s="199"/>
      <c r="B36" s="204"/>
      <c r="C36" s="204"/>
      <c r="D36" s="203"/>
      <c r="E36" s="203"/>
      <c r="F36" s="203"/>
      <c r="G36" s="203"/>
      <c r="H36" s="203"/>
    </row>
    <row r="37" spans="1:8" x14ac:dyDescent="0.2">
      <c r="A37" s="199"/>
      <c r="B37" s="204"/>
      <c r="C37" s="204"/>
      <c r="D37" s="203"/>
      <c r="E37" s="203"/>
      <c r="F37" s="203"/>
      <c r="G37" s="203"/>
      <c r="H37" s="203"/>
    </row>
    <row r="38" spans="1:8" x14ac:dyDescent="0.2">
      <c r="A38" s="199"/>
      <c r="B38" s="204"/>
      <c r="C38" s="204"/>
      <c r="D38" s="201"/>
      <c r="E38" s="201"/>
      <c r="F38" s="201"/>
      <c r="G38" s="201"/>
      <c r="H38" s="201"/>
    </row>
    <row r="39" spans="1:8" x14ac:dyDescent="0.2">
      <c r="A39" s="199"/>
      <c r="B39" s="204"/>
      <c r="C39" s="204"/>
      <c r="D39" s="201"/>
      <c r="E39" s="201"/>
      <c r="F39" s="201"/>
      <c r="G39" s="201"/>
      <c r="H39" s="201"/>
    </row>
    <row r="40" spans="1:8" x14ac:dyDescent="0.2">
      <c r="A40" s="199"/>
      <c r="B40" s="204"/>
      <c r="C40" s="204"/>
      <c r="D40" s="201"/>
      <c r="E40" s="201"/>
      <c r="F40" s="201"/>
      <c r="G40" s="201"/>
      <c r="H40" s="201"/>
    </row>
    <row r="41" spans="1:8" ht="31.5" customHeight="1" x14ac:dyDescent="0.2">
      <c r="A41" s="199"/>
      <c r="B41" s="204"/>
      <c r="C41" s="204"/>
      <c r="D41" s="201"/>
      <c r="E41" s="201"/>
      <c r="F41" s="201"/>
      <c r="G41" s="201"/>
      <c r="H41" s="201"/>
    </row>
    <row r="42" spans="1:8" ht="32.25" customHeight="1" x14ac:dyDescent="0.2">
      <c r="A42" s="199"/>
      <c r="B42" s="204"/>
      <c r="C42" s="204"/>
      <c r="D42" s="201"/>
      <c r="E42" s="201"/>
      <c r="F42" s="201"/>
      <c r="G42" s="201"/>
      <c r="H42" s="201"/>
    </row>
    <row r="43" spans="1:8" ht="31.5" customHeight="1" x14ac:dyDescent="0.2">
      <c r="A43" s="199"/>
      <c r="B43" s="204"/>
      <c r="C43" s="204"/>
      <c r="D43" s="201"/>
      <c r="E43" s="201"/>
      <c r="F43" s="201"/>
      <c r="G43" s="201"/>
      <c r="H43" s="201"/>
    </row>
    <row r="44" spans="1:8" ht="29.25" customHeight="1" x14ac:dyDescent="0.2">
      <c r="A44" s="199"/>
      <c r="B44" s="204"/>
      <c r="C44" s="204"/>
      <c r="D44" s="203"/>
      <c r="E44" s="203"/>
      <c r="F44" s="203"/>
      <c r="G44" s="203"/>
      <c r="H44" s="203"/>
    </row>
    <row r="45" spans="1:8" x14ac:dyDescent="0.2">
      <c r="A45" s="199"/>
      <c r="B45" s="204"/>
      <c r="C45" s="204"/>
      <c r="D45" s="203"/>
      <c r="E45" s="203"/>
      <c r="F45" s="203"/>
      <c r="G45" s="203"/>
      <c r="H45" s="203"/>
    </row>
    <row r="46" spans="1:8" x14ac:dyDescent="0.2">
      <c r="A46" s="199"/>
      <c r="B46" s="204"/>
      <c r="C46" s="204"/>
      <c r="D46" s="203"/>
      <c r="E46" s="203"/>
      <c r="F46" s="203"/>
      <c r="G46" s="203"/>
      <c r="H46" s="203"/>
    </row>
    <row r="47" spans="1:8" x14ac:dyDescent="0.2">
      <c r="A47" s="199"/>
      <c r="B47" s="204"/>
      <c r="C47" s="204"/>
      <c r="D47" s="203"/>
      <c r="E47" s="203"/>
      <c r="F47" s="203"/>
      <c r="G47" s="203"/>
      <c r="H47" s="203"/>
    </row>
    <row r="48" spans="1:8" x14ac:dyDescent="0.2">
      <c r="A48" s="199"/>
      <c r="B48" s="204"/>
      <c r="C48" s="204"/>
      <c r="D48" s="203"/>
      <c r="E48" s="203"/>
      <c r="F48" s="203"/>
      <c r="G48" s="203"/>
      <c r="H48" s="203"/>
    </row>
    <row r="49" spans="1:8" x14ac:dyDescent="0.2">
      <c r="A49" s="199"/>
      <c r="B49" s="204"/>
      <c r="C49" s="204"/>
      <c r="D49" s="203"/>
      <c r="E49" s="203"/>
      <c r="F49" s="203"/>
      <c r="G49" s="203"/>
      <c r="H49" s="203"/>
    </row>
    <row r="50" spans="1:8" x14ac:dyDescent="0.2">
      <c r="A50" s="199"/>
      <c r="B50" s="204"/>
      <c r="C50" s="204"/>
      <c r="D50" s="203"/>
      <c r="E50" s="203"/>
      <c r="F50" s="203"/>
      <c r="G50" s="203"/>
      <c r="H50" s="203"/>
    </row>
  </sheetData>
  <mergeCells count="9">
    <mergeCell ref="A13:A14"/>
    <mergeCell ref="A17:A18"/>
    <mergeCell ref="N1:R1"/>
    <mergeCell ref="S1:W1"/>
    <mergeCell ref="A1:A2"/>
    <mergeCell ref="B1:B2"/>
    <mergeCell ref="C1:C2"/>
    <mergeCell ref="D1:H1"/>
    <mergeCell ref="I1:M1"/>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Menu</vt:lpstr>
      <vt:lpstr>Indicadores - Resíduos</vt:lpstr>
      <vt:lpstr>Base de Dados - Resíduos</vt:lpstr>
      <vt:lpstr>Dados dos gráficos - Resíduo</vt:lpstr>
      <vt:lpstr>Gráficos - Resíduos</vt:lpstr>
      <vt:lpstr>Indicadores - Água e esgoto</vt:lpstr>
      <vt:lpstr>Base de Dados - Água e esgoto</vt:lpstr>
      <vt:lpstr>Gráficos - Água e esgoto</vt:lpstr>
      <vt:lpstr>Indicadores - Drenagem</vt:lpstr>
      <vt:lpstr>Base de Dados - Drenagem</vt:lpstr>
      <vt:lpstr>Gráficos - Drenagem</vt:lpstr>
      <vt:lpstr>Indicadores - Social</vt:lpstr>
      <vt:lpstr>Base de Dados - Social</vt:lpstr>
      <vt:lpstr>Gráficos - Social</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pambientais</dc:creator>
  <cp:lastModifiedBy>cegeo</cp:lastModifiedBy>
  <cp:lastPrinted>2014-05-20T19:24:12Z</cp:lastPrinted>
  <dcterms:created xsi:type="dcterms:W3CDTF">2014-04-29T19:24:06Z</dcterms:created>
  <dcterms:modified xsi:type="dcterms:W3CDTF">2016-01-19T13:04:07Z</dcterms:modified>
</cp:coreProperties>
</file>